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200" tabRatio="860" activeTab="3"/>
  </bookViews>
  <sheets>
    <sheet name="1-1" sheetId="1" r:id="rId1"/>
    <sheet name="1-2" sheetId="2" r:id="rId2"/>
    <sheet name="1-3" sheetId="3" r:id="rId3"/>
    <sheet name="1-4" sheetId="4" r:id="rId4"/>
    <sheet name="1-5" sheetId="5" r:id="rId5"/>
  </sheets>
  <definedNames/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24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2012年科目名称改动</t>
        </r>
      </text>
    </comment>
  </commentList>
</comments>
</file>

<file path=xl/comments4.xml><?xml version="1.0" encoding="utf-8"?>
<comments xmlns="http://schemas.openxmlformats.org/spreadsheetml/2006/main">
  <authors>
    <author>lduser1</author>
  </authors>
  <commentList>
    <comment ref="A24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2012年科目名称改动</t>
        </r>
      </text>
    </comment>
  </commentList>
</comments>
</file>

<file path=xl/sharedStrings.xml><?xml version="1.0" encoding="utf-8"?>
<sst xmlns="http://schemas.openxmlformats.org/spreadsheetml/2006/main" count="321" uniqueCount="213">
  <si>
    <t>单位：万元</t>
  </si>
  <si>
    <t>收入合计</t>
  </si>
  <si>
    <t>支出合计</t>
  </si>
  <si>
    <t>项          目</t>
  </si>
  <si>
    <t>为预算的%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</si>
  <si>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</si>
  <si>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</si>
  <si>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</si>
  <si>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</si>
  <si>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</si>
  <si>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</si>
  <si>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</si>
  <si>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</si>
  <si>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</si>
  <si>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</si>
  <si>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</si>
  <si>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</si>
  <si>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</si>
  <si>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</si>
  <si>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</si>
  <si>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</si>
  <si>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</si>
  <si>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</si>
  <si>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</si>
  <si>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</si>
  <si>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</si>
  <si>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</si>
  <si>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</si>
  <si>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</si>
  <si>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r>
      <t xml:space="preserve"> </t>
    </r>
    <r>
      <rPr>
        <sz val="12"/>
        <rFont val="宋体"/>
        <family val="0"/>
      </rPr>
      <t xml:space="preserve">   捐赠收入</t>
    </r>
  </si>
  <si>
    <r>
      <t xml:space="preserve"> </t>
    </r>
    <r>
      <rPr>
        <sz val="12"/>
        <rFont val="宋体"/>
        <family val="0"/>
      </rPr>
      <t xml:space="preserve">   政府住房基金收入</t>
    </r>
  </si>
  <si>
    <t xml:space="preserve">    其他收入</t>
  </si>
  <si>
    <t>转移性收入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</si>
  <si>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</si>
  <si>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</si>
  <si>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</si>
  <si>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</si>
  <si>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</si>
  <si>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上年结余收入</t>
  </si>
  <si>
    <t xml:space="preserve">  调入资金</t>
  </si>
  <si>
    <t xml:space="preserve">  调入预算稳定调节基金</t>
  </si>
  <si>
    <t xml:space="preserve">  地方政府一般债券收入</t>
  </si>
  <si>
    <t xml:space="preserve">  地方政府一般债券转贷收入</t>
  </si>
  <si>
    <t xml:space="preserve">  国债转贷资金上年结余</t>
  </si>
  <si>
    <t xml:space="preserve">  接受其他地区援助收入</t>
  </si>
  <si>
    <t>收入总计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</si>
  <si>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</si>
  <si>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</si>
  <si>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</si>
  <si>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</si>
  <si>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</si>
  <si>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</si>
  <si>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</si>
  <si>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十、节能环保</t>
  </si>
  <si>
    <t>十三、交通运输</t>
  </si>
  <si>
    <t>十六、金融</t>
  </si>
  <si>
    <t>十七、援助其他地区</t>
  </si>
  <si>
    <t>十八、国土海洋气象</t>
  </si>
  <si>
    <t>十九、住房保障</t>
  </si>
  <si>
    <t>二十、粮油物资储备</t>
  </si>
  <si>
    <t>转移性支出</t>
  </si>
  <si>
    <t xml:space="preserve">  上解上级支出</t>
  </si>
  <si>
    <t xml:space="preserve">    体制上解支出</t>
  </si>
  <si>
    <t xml:space="preserve">    出口退税专项上解支出</t>
  </si>
  <si>
    <t xml:space="preserve">    成品油价格和税费改革专项上解支出</t>
  </si>
  <si>
    <t xml:space="preserve">    专项上解支出</t>
  </si>
  <si>
    <t xml:space="preserve">  补助下级支出</t>
  </si>
  <si>
    <t xml:space="preserve">  调出资金</t>
  </si>
  <si>
    <t xml:space="preserve">  安排预算稳定调节基金</t>
  </si>
  <si>
    <t xml:space="preserve">  地方政府一般债务还本支出</t>
  </si>
  <si>
    <t xml:space="preserve">  地方政府一般债务转贷支出</t>
  </si>
  <si>
    <t xml:space="preserve">  援助其他地区支出</t>
  </si>
  <si>
    <t xml:space="preserve">  年终结余</t>
  </si>
  <si>
    <t xml:space="preserve">  地方政府其他一般债务还本支出</t>
  </si>
  <si>
    <t xml:space="preserve">  拨付国债转贷资金</t>
  </si>
  <si>
    <t>支出总计</t>
  </si>
  <si>
    <t xml:space="preserve">    捐赠收入</t>
  </si>
  <si>
    <t xml:space="preserve">    政府住房基金收入</t>
  </si>
  <si>
    <t>一、教育支出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</si>
  <si>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</si>
  <si>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</si>
  <si>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</si>
  <si>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</si>
  <si>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</si>
  <si>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</si>
  <si>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项        目</t>
  </si>
  <si>
    <t>收入项目</t>
  </si>
  <si>
    <t>支出项目</t>
  </si>
  <si>
    <t>一、农网还贷资金收入</t>
  </si>
  <si>
    <t>二、山西省煤炭可持续发展基金收入</t>
  </si>
  <si>
    <t xml:space="preserve">  地方教育附加安排的支出</t>
  </si>
  <si>
    <t>三、海南省高等级公路车辆通行附加费收入</t>
  </si>
  <si>
    <t>二、文化旅游体育与传媒支出</t>
  </si>
  <si>
    <t>四、转让政府还贷道路收费权收入</t>
  </si>
  <si>
    <t xml:space="preserve">  文化事业建设费安排的支出</t>
  </si>
  <si>
    <t>五、港口建设费收入</t>
  </si>
  <si>
    <t xml:space="preserve">  国家电影事业发展专项资金支出</t>
  </si>
  <si>
    <t>六、散装水泥专项资金收入</t>
  </si>
  <si>
    <t xml:space="preserve">  旅游发展基金支出</t>
  </si>
  <si>
    <t>七、新型墙体材料专项基金收入</t>
  </si>
  <si>
    <t>八、文化事业建设费收入</t>
  </si>
  <si>
    <t xml:space="preserve">  大中型水库移民后期扶持基金支出</t>
  </si>
  <si>
    <t>九、地方教育附加收入</t>
  </si>
  <si>
    <t xml:space="preserve">  小型水库移民扶助基金支出</t>
  </si>
  <si>
    <t>十、新菜地开发建设基金收入</t>
  </si>
  <si>
    <t xml:space="preserve">  残疾人就业保障金支出</t>
  </si>
  <si>
    <t>十一、新增建设用地土地有偿使用费收入</t>
  </si>
  <si>
    <t>十二、育林基金收入</t>
  </si>
  <si>
    <t xml:space="preserve">  可再生能源电价附加收入安排的支出</t>
  </si>
  <si>
    <t>十三、森林植被恢复费</t>
  </si>
  <si>
    <t>十四、地方水利建设基金收入</t>
  </si>
  <si>
    <t xml:space="preserve">  征地和拆迁补偿支出</t>
  </si>
  <si>
    <t>十五、南水北调工程基金收入</t>
  </si>
  <si>
    <t xml:space="preserve">  国有土地使用权出让收入安排的支出</t>
  </si>
  <si>
    <t>十六、残疾人就业保障金收入</t>
  </si>
  <si>
    <t xml:space="preserve">  农村基础设施建设支出</t>
  </si>
  <si>
    <t>十七、政府住房基金收入</t>
  </si>
  <si>
    <t xml:space="preserve">  国有土地收益基金支出</t>
  </si>
  <si>
    <t>十八、城市公用事业附加收入</t>
  </si>
  <si>
    <t xml:space="preserve">  农业土地开发资金支出</t>
  </si>
  <si>
    <t>十九、国有土地收益基金收入</t>
  </si>
  <si>
    <t xml:space="preserve">  新增建设用地土地有偿使用费安排的支出</t>
  </si>
  <si>
    <t>二十、农业土地开发资金收入</t>
  </si>
  <si>
    <t xml:space="preserve">  城市基础设施配套费安排的支出</t>
  </si>
  <si>
    <t>二十一、国有土地使用权出让收入</t>
  </si>
  <si>
    <t xml:space="preserve">  污水处理费安排的支出</t>
  </si>
  <si>
    <t>二十二、大中型水库库区基金收入</t>
  </si>
  <si>
    <t>二十三、彩票公益金收入</t>
  </si>
  <si>
    <t xml:space="preserve">  育林基金支出</t>
  </si>
  <si>
    <t>二十四、城市基础设施配套费收入</t>
  </si>
  <si>
    <t xml:space="preserve">  森林植被恢复费安排的支出</t>
  </si>
  <si>
    <t>二十五、小型水库移民扶助基金收入</t>
  </si>
  <si>
    <t xml:space="preserve">  中央水利建设基金支出</t>
  </si>
  <si>
    <t>二十六、国家重大水利工程建设基金收入</t>
  </si>
  <si>
    <t xml:space="preserve">  地方水利建设基金支出</t>
  </si>
  <si>
    <t>二十七、车辆通行费</t>
  </si>
  <si>
    <t xml:space="preserve">  大中型水库库区基金支出</t>
  </si>
  <si>
    <t>二十八、船舶港务费</t>
  </si>
  <si>
    <t xml:space="preserve">  三峡水库库区基金支出</t>
  </si>
  <si>
    <t>二十九、无线电频率占用费</t>
  </si>
  <si>
    <t xml:space="preserve">  南水北调工程基金支出</t>
  </si>
  <si>
    <t>三十、水土保持补偿费收入</t>
  </si>
  <si>
    <t xml:space="preserve">  国家重大水利工程建设基金支出</t>
  </si>
  <si>
    <t>三十一、污水处理费收入</t>
  </si>
  <si>
    <t xml:space="preserve">  水土保持补偿费安排的支出</t>
  </si>
  <si>
    <t>三十二、彩票发行机构和彩票销售机构的业务费用</t>
  </si>
  <si>
    <t>三十三、其他政府性基金收入</t>
  </si>
  <si>
    <t xml:space="preserve">  铁路运输</t>
  </si>
  <si>
    <t xml:space="preserve">  公路水路运输</t>
  </si>
  <si>
    <t xml:space="preserve">  海南省高等级公路车辆通行附加费安排的支出</t>
  </si>
  <si>
    <t xml:space="preserve">  转让政府还贷道路收费权收入安排的支出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</si>
  <si>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</si>
  <si>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</si>
  <si>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</si>
  <si>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</si>
  <si>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</si>
  <si>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工业和信息产业监管</t>
  </si>
  <si>
    <t xml:space="preserve">  散装水泥专项资金支出</t>
  </si>
  <si>
    <t xml:space="preserve">  新型墙体材料专项基金支出</t>
  </si>
  <si>
    <t xml:space="preserve">  农网还贷资金支出</t>
  </si>
  <si>
    <t xml:space="preserve">  山西省煤炭可持续发展基金支出</t>
  </si>
  <si>
    <t>九、其他支出</t>
  </si>
  <si>
    <t xml:space="preserve">  彩票公益金安排的支出</t>
  </si>
  <si>
    <t xml:space="preserve">  彩票发行销售机构业务费安排的支出</t>
  </si>
  <si>
    <t xml:space="preserve">  其他政府性基金支出</t>
  </si>
  <si>
    <t>十、债务付息支出</t>
  </si>
  <si>
    <t>十一、债务发行费用支出</t>
  </si>
  <si>
    <t>政府性基金收入合计</t>
  </si>
  <si>
    <t>政府性基金支出合计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</si>
  <si>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</si>
  <si>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</si>
  <si>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</si>
  <si>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</si>
  <si>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</si>
  <si>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</si>
  <si>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地方政府专项债务还本支出</t>
  </si>
  <si>
    <t xml:space="preserve">    其中：地方政府性基金调入专项收入</t>
  </si>
  <si>
    <t xml:space="preserve">  地方政府专项债务收入</t>
  </si>
  <si>
    <t xml:space="preserve">  地方政府专项债券转贷收入</t>
  </si>
  <si>
    <t>二十二、预备费</t>
  </si>
  <si>
    <t>二十三、其他支出</t>
  </si>
  <si>
    <t>二十四、债务付息支出</t>
  </si>
  <si>
    <t xml:space="preserve">  调入预算稳定调节基金</t>
  </si>
  <si>
    <t>单位：万元</t>
  </si>
  <si>
    <t>2020年预算数</t>
  </si>
  <si>
    <t>比2019年增长%</t>
  </si>
  <si>
    <t>七、文化旅游体育与传媒</t>
  </si>
  <si>
    <t>八、社会保障和就业</t>
  </si>
  <si>
    <t>九、卫生健康</t>
  </si>
  <si>
    <t>十一、城乡社区</t>
  </si>
  <si>
    <t>十二、农林水</t>
  </si>
  <si>
    <t>十四、资源勘探信息等支出</t>
  </si>
  <si>
    <t>十五、商业服务业等支出</t>
  </si>
  <si>
    <t>二十一、灾害防治及应急管理</t>
  </si>
  <si>
    <t>2020年利通区一般公共预算收入执行情况表</t>
  </si>
  <si>
    <t>2019年决算数</t>
  </si>
  <si>
    <t>2020年预计完成数</t>
  </si>
  <si>
    <t>2020年利通区一般公共预算支出执行情况表</t>
  </si>
  <si>
    <t>2020年调整预算数</t>
  </si>
  <si>
    <t>2021年利通区一般公共预算收入表</t>
  </si>
  <si>
    <t>2021年预算数</t>
  </si>
  <si>
    <t>比2020年增长%</t>
  </si>
  <si>
    <t>2021年利通区一般公共预算支出表</t>
  </si>
  <si>
    <t>2021年利通区政府性基金预算收支表</t>
  </si>
  <si>
    <t>十八、自然资源海洋气象</t>
  </si>
  <si>
    <t>债务还本支出</t>
  </si>
  <si>
    <t>十二、抗疫特别国债安排的支出</t>
  </si>
  <si>
    <t>附表1</t>
  </si>
  <si>
    <t>附表2</t>
  </si>
  <si>
    <t>附表3</t>
  </si>
  <si>
    <t>附表4</t>
  </si>
  <si>
    <t>附表5</t>
  </si>
  <si>
    <t>二十四、年初预留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</si>
</sst>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_);[Red]\(0\)"/>
    <numFmt numFmtId="179" formatCode="#,##0_ "/>
    <numFmt numFmtId="180" formatCode="0.0_);[Red]\(0.0\)"/>
    <numFmt numFmtId="181" formatCode="_ * #,##0_ ;_ * \-#,##0_ ;_ * &quot;-&quot;??_ ;_ @_ "/>
    <numFmt numFmtId="182" formatCode="0.0_ "/>
    <numFmt numFmtId="183" formatCode="_ * #,##0.0_ ;_ * \-#,##0.0_ ;_ * &quot;-&quot;??_ ;_ @_ "/>
    <numFmt numFmtId="184" formatCode="0;_"/>
    <numFmt numFmtId="185" formatCode="0;_吀"/>
    <numFmt numFmtId="186" formatCode="0;_㠀"/>
    <numFmt numFmtId="187" formatCode="0;_Ѐ"/>
    <numFmt numFmtId="188" formatCode="0;_ࠀ"/>
    <numFmt numFmtId="189" formatCode="0.00_);[Red]\(0.00\)"/>
    <numFmt numFmtId="190" formatCode="0.000_);[Red]\(0.000\)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45" applyFont="1" applyFill="1" applyAlignment="1">
      <alignment vertical="center"/>
      <protection/>
    </xf>
    <xf numFmtId="0" fontId="4" fillId="0" borderId="0" xfId="45" applyFont="1" applyFill="1" applyAlignment="1">
      <alignment vertical="center"/>
      <protection/>
    </xf>
    <xf numFmtId="0" fontId="6" fillId="0" borderId="0" xfId="45" applyFont="1" applyFill="1" applyAlignment="1">
      <alignment vertical="center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3" fontId="0" fillId="0" borderId="10" xfId="45" applyNumberFormat="1" applyFont="1" applyFill="1" applyBorder="1" applyAlignment="1" applyProtection="1">
      <alignment vertical="center"/>
      <protection/>
    </xf>
    <xf numFmtId="0" fontId="0" fillId="0" borderId="10" xfId="45" applyFont="1" applyFill="1" applyBorder="1" applyAlignment="1">
      <alignment vertical="center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4" fillId="0" borderId="10" xfId="45" applyFont="1" applyFill="1" applyBorder="1" applyAlignment="1">
      <alignment horizontal="right" vertical="center"/>
      <protection/>
    </xf>
    <xf numFmtId="0" fontId="4" fillId="0" borderId="10" xfId="45" applyFont="1" applyFill="1" applyBorder="1" applyAlignment="1">
      <alignment vertical="center"/>
      <protection/>
    </xf>
    <xf numFmtId="3" fontId="4" fillId="0" borderId="10" xfId="45" applyNumberFormat="1" applyFont="1" applyFill="1" applyBorder="1" applyAlignment="1" applyProtection="1">
      <alignment vertical="center"/>
      <protection/>
    </xf>
    <xf numFmtId="0" fontId="0" fillId="0" borderId="0" xfId="45" applyFont="1" applyFill="1" applyAlignment="1">
      <alignment horizontal="center" vertical="center" wrapText="1"/>
      <protection/>
    </xf>
    <xf numFmtId="0" fontId="0" fillId="0" borderId="0" xfId="45" applyFont="1" applyFill="1" applyAlignment="1">
      <alignment horizontal="right" vertical="center"/>
      <protection/>
    </xf>
    <xf numFmtId="177" fontId="0" fillId="0" borderId="10" xfId="45" applyNumberFormat="1" applyFont="1" applyFill="1" applyBorder="1" applyAlignment="1">
      <alignment horizontal="right" vertical="center"/>
      <protection/>
    </xf>
    <xf numFmtId="0" fontId="0" fillId="0" borderId="10" xfId="44" applyFont="1" applyFill="1" applyBorder="1" applyAlignment="1">
      <alignment vertical="center"/>
      <protection/>
    </xf>
    <xf numFmtId="1" fontId="4" fillId="0" borderId="10" xfId="45" applyNumberFormat="1" applyFont="1" applyFill="1" applyBorder="1" applyAlignment="1" applyProtection="1">
      <alignment vertical="center"/>
      <protection locked="0"/>
    </xf>
    <xf numFmtId="1" fontId="4" fillId="0" borderId="10" xfId="45" applyNumberFormat="1" applyFont="1" applyFill="1" applyBorder="1" applyAlignment="1" applyProtection="1">
      <alignment horizontal="right" vertical="center"/>
      <protection locked="0"/>
    </xf>
    <xf numFmtId="1" fontId="4" fillId="0" borderId="10" xfId="45" applyNumberFormat="1" applyFont="1" applyFill="1" applyBorder="1" applyAlignment="1" applyProtection="1">
      <alignment horizontal="left" vertical="center"/>
      <protection locked="0"/>
    </xf>
    <xf numFmtId="1" fontId="0" fillId="0" borderId="10" xfId="45" applyNumberFormat="1" applyFont="1" applyFill="1" applyBorder="1" applyAlignment="1" applyProtection="1">
      <alignment horizontal="left" vertical="center"/>
      <protection locked="0"/>
    </xf>
    <xf numFmtId="1" fontId="4" fillId="0" borderId="10" xfId="45" applyNumberFormat="1" applyFont="1" applyFill="1" applyBorder="1" applyAlignment="1">
      <alignment horizontal="right" vertical="center"/>
      <protection/>
    </xf>
    <xf numFmtId="177" fontId="0" fillId="0" borderId="0" xfId="45" applyNumberFormat="1" applyFont="1" applyFill="1" applyAlignment="1">
      <alignment vertical="center"/>
      <protection/>
    </xf>
    <xf numFmtId="10" fontId="0" fillId="0" borderId="0" xfId="45" applyNumberFormat="1" applyFont="1" applyFill="1" applyAlignment="1">
      <alignment vertical="center"/>
      <protection/>
    </xf>
    <xf numFmtId="0" fontId="0" fillId="0" borderId="10" xfId="43" applyFont="1" applyFill="1" applyBorder="1" applyAlignment="1">
      <alignment horizontal="right" vertical="center"/>
      <protection/>
    </xf>
    <xf numFmtId="1" fontId="0" fillId="0" borderId="10" xfId="45" applyNumberFormat="1" applyFont="1" applyFill="1" applyBorder="1" applyAlignment="1" applyProtection="1">
      <alignment vertical="center"/>
      <protection locked="0"/>
    </xf>
    <xf numFmtId="0" fontId="0" fillId="0" borderId="10" xfId="42" applyFont="1" applyFill="1" applyBorder="1" applyAlignment="1">
      <alignment horizontal="right" vertical="center"/>
      <protection/>
    </xf>
    <xf numFmtId="1" fontId="0" fillId="0" borderId="10" xfId="45" applyNumberFormat="1" applyFont="1" applyFill="1" applyBorder="1" applyAlignment="1" applyProtection="1">
      <alignment horizontal="right" vertical="center"/>
      <protection locked="0"/>
    </xf>
    <xf numFmtId="1" fontId="0" fillId="0" borderId="10" xfId="42" applyNumberFormat="1" applyFont="1" applyFill="1" applyBorder="1" applyAlignment="1" applyProtection="1">
      <alignment vertical="center"/>
      <protection locked="0"/>
    </xf>
    <xf numFmtId="1" fontId="0" fillId="0" borderId="10" xfId="42" applyNumberFormat="1" applyFont="1" applyFill="1" applyBorder="1" applyAlignment="1" applyProtection="1">
      <alignment horizontal="right" vertical="center"/>
      <protection locked="0"/>
    </xf>
    <xf numFmtId="0" fontId="0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10" xfId="45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45" applyFont="1" applyFill="1" applyAlignment="1">
      <alignment vertical="center"/>
      <protection/>
    </xf>
    <xf numFmtId="3" fontId="0" fillId="0" borderId="10" xfId="45" applyNumberFormat="1" applyFont="1" applyFill="1" applyBorder="1" applyAlignment="1" applyProtection="1">
      <alignment vertical="center"/>
      <protection/>
    </xf>
    <xf numFmtId="0" fontId="0" fillId="0" borderId="10" xfId="45" applyFont="1" applyFill="1" applyBorder="1" applyAlignment="1">
      <alignment vertical="center"/>
      <protection/>
    </xf>
    <xf numFmtId="0" fontId="0" fillId="0" borderId="10" xfId="45" applyFont="1" applyFill="1" applyBorder="1" applyAlignment="1">
      <alignment horizontal="right" vertical="center"/>
      <protection/>
    </xf>
    <xf numFmtId="177" fontId="4" fillId="0" borderId="10" xfId="45" applyNumberFormat="1" applyFont="1" applyFill="1" applyBorder="1" applyAlignment="1">
      <alignment horizontal="right" vertical="center"/>
      <protection/>
    </xf>
    <xf numFmtId="177" fontId="0" fillId="0" borderId="10" xfId="45" applyNumberFormat="1" applyFont="1" applyFill="1" applyBorder="1" applyAlignment="1">
      <alignment horizontal="right" vertical="center"/>
      <protection/>
    </xf>
    <xf numFmtId="0" fontId="0" fillId="0" borderId="0" xfId="45" applyFont="1" applyFill="1" applyAlignment="1">
      <alignment horizontal="right" vertical="center"/>
      <protection/>
    </xf>
    <xf numFmtId="0" fontId="0" fillId="0" borderId="0" xfId="45" applyFont="1" applyFill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right" vertical="center"/>
      <protection/>
    </xf>
    <xf numFmtId="177" fontId="0" fillId="0" borderId="0" xfId="45" applyNumberFormat="1" applyFont="1" applyFill="1" applyAlignment="1">
      <alignment vertical="center"/>
      <protection/>
    </xf>
    <xf numFmtId="10" fontId="0" fillId="0" borderId="0" xfId="45" applyNumberFormat="1" applyFont="1" applyFill="1" applyAlignment="1">
      <alignment vertical="center"/>
      <protection/>
    </xf>
    <xf numFmtId="1" fontId="0" fillId="0" borderId="10" xfId="45" applyNumberFormat="1" applyFont="1" applyFill="1" applyBorder="1" applyAlignment="1" applyProtection="1">
      <alignment horizontal="left" vertical="center"/>
      <protection locked="0"/>
    </xf>
    <xf numFmtId="1" fontId="0" fillId="0" borderId="10" xfId="45" applyNumberFormat="1" applyFont="1" applyFill="1" applyBorder="1" applyAlignment="1" applyProtection="1">
      <alignment horizontal="right" vertical="center"/>
      <protection locked="0"/>
    </xf>
    <xf numFmtId="1" fontId="0" fillId="0" borderId="10" xfId="45" applyNumberFormat="1" applyFont="1" applyFill="1" applyBorder="1" applyAlignment="1" applyProtection="1">
      <alignment vertical="center"/>
      <protection locked="0"/>
    </xf>
    <xf numFmtId="1" fontId="0" fillId="0" borderId="10" xfId="42" applyNumberFormat="1" applyFont="1" applyFill="1" applyBorder="1" applyAlignment="1" applyProtection="1">
      <alignment horizontal="right" vertical="center"/>
      <protection locked="0"/>
    </xf>
    <xf numFmtId="0" fontId="0" fillId="0" borderId="10" xfId="45" applyNumberFormat="1" applyFont="1" applyFill="1" applyBorder="1" applyAlignment="1" applyProtection="1">
      <alignment horizontal="right" vertical="center"/>
      <protection/>
    </xf>
    <xf numFmtId="0" fontId="0" fillId="0" borderId="10" xfId="42" applyNumberFormat="1" applyFont="1" applyFill="1" applyBorder="1" applyAlignment="1" applyProtection="1">
      <alignment horizontal="right" vertical="center"/>
      <protection locked="0"/>
    </xf>
    <xf numFmtId="0" fontId="0" fillId="0" borderId="10" xfId="45" applyNumberFormat="1" applyFont="1" applyFill="1" applyBorder="1" applyAlignment="1" applyProtection="1">
      <alignment horizontal="right" vertical="center"/>
      <protection locked="0"/>
    </xf>
    <xf numFmtId="186" fontId="4" fillId="0" borderId="10" xfId="45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187" fontId="4" fillId="0" borderId="10" xfId="4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24" borderId="0" xfId="45" applyFont="1" applyFill="1" applyAlignment="1">
      <alignment vertical="center"/>
      <protection/>
    </xf>
    <xf numFmtId="0" fontId="4" fillId="24" borderId="10" xfId="45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right" vertical="center"/>
      <protection/>
    </xf>
    <xf numFmtId="1" fontId="4" fillId="24" borderId="10" xfId="45" applyNumberFormat="1" applyFont="1" applyFill="1" applyBorder="1" applyAlignment="1" applyProtection="1">
      <alignment horizontal="right" vertical="center"/>
      <protection locked="0"/>
    </xf>
    <xf numFmtId="1" fontId="4" fillId="24" borderId="10" xfId="45" applyNumberFormat="1" applyFont="1" applyFill="1" applyBorder="1" applyAlignment="1">
      <alignment horizontal="right" vertical="center"/>
      <protection/>
    </xf>
    <xf numFmtId="0" fontId="0" fillId="24" borderId="0" xfId="45" applyFont="1" applyFill="1" applyAlignment="1">
      <alignment vertical="center"/>
      <protection/>
    </xf>
    <xf numFmtId="0" fontId="0" fillId="24" borderId="10" xfId="42" applyFont="1" applyFill="1" applyBorder="1" applyAlignment="1">
      <alignment horizontal="right" vertical="center"/>
      <protection/>
    </xf>
    <xf numFmtId="1" fontId="0" fillId="24" borderId="10" xfId="45" applyNumberFormat="1" applyFont="1" applyFill="1" applyBorder="1" applyAlignment="1" applyProtection="1">
      <alignment horizontal="right" vertical="center"/>
      <protection locked="0"/>
    </xf>
    <xf numFmtId="0" fontId="0" fillId="24" borderId="10" xfId="0" applyFont="1" applyFill="1" applyBorder="1" applyAlignment="1">
      <alignment vertical="center"/>
    </xf>
    <xf numFmtId="1" fontId="0" fillId="24" borderId="10" xfId="45" applyNumberFormat="1" applyFont="1" applyFill="1" applyBorder="1" applyAlignment="1" applyProtection="1">
      <alignment horizontal="left" vertical="center"/>
      <protection locked="0"/>
    </xf>
    <xf numFmtId="0" fontId="0" fillId="0" borderId="10" xfId="45" applyFont="1" applyFill="1" applyBorder="1" applyAlignment="1">
      <alignment vertical="center"/>
      <protection/>
    </xf>
    <xf numFmtId="0" fontId="26" fillId="0" borderId="10" xfId="45" applyFont="1" applyFill="1" applyBorder="1" applyAlignment="1">
      <alignment horizontal="center" vertical="center" wrapText="1"/>
      <protection/>
    </xf>
    <xf numFmtId="0" fontId="26" fillId="24" borderId="10" xfId="45" applyFont="1" applyFill="1" applyBorder="1" applyAlignment="1">
      <alignment horizontal="center" vertical="center" wrapText="1"/>
      <protection/>
    </xf>
    <xf numFmtId="0" fontId="27" fillId="0" borderId="10" xfId="45" applyFont="1" applyFill="1" applyBorder="1" applyAlignment="1">
      <alignment vertical="center"/>
      <protection/>
    </xf>
    <xf numFmtId="0" fontId="27" fillId="0" borderId="10" xfId="42" applyFont="1" applyFill="1" applyBorder="1" applyAlignment="1">
      <alignment vertical="center"/>
      <protection/>
    </xf>
    <xf numFmtId="0" fontId="27" fillId="24" borderId="10" xfId="42" applyFont="1" applyFill="1" applyBorder="1" applyAlignment="1">
      <alignment horizontal="right" vertical="center"/>
      <protection/>
    </xf>
    <xf numFmtId="177" fontId="27" fillId="0" borderId="10" xfId="45" applyNumberFormat="1" applyFont="1" applyFill="1" applyBorder="1" applyAlignment="1">
      <alignment horizontal="right" vertical="center"/>
      <protection/>
    </xf>
    <xf numFmtId="0" fontId="27" fillId="0" borderId="10" xfId="44" applyFont="1" applyFill="1" applyBorder="1" applyAlignment="1">
      <alignment vertical="center"/>
      <protection/>
    </xf>
    <xf numFmtId="0" fontId="26" fillId="0" borderId="10" xfId="45" applyFont="1" applyFill="1" applyBorder="1" applyAlignment="1">
      <alignment horizontal="center" vertical="center"/>
      <protection/>
    </xf>
    <xf numFmtId="0" fontId="26" fillId="0" borderId="10" xfId="45" applyFont="1" applyFill="1" applyBorder="1" applyAlignment="1">
      <alignment horizontal="right" vertical="center"/>
      <protection/>
    </xf>
    <xf numFmtId="0" fontId="26" fillId="24" borderId="10" xfId="45" applyFont="1" applyFill="1" applyBorder="1" applyAlignment="1">
      <alignment horizontal="right" vertical="center"/>
      <protection/>
    </xf>
    <xf numFmtId="177" fontId="26" fillId="0" borderId="10" xfId="45" applyNumberFormat="1" applyFont="1" applyFill="1" applyBorder="1" applyAlignment="1">
      <alignment horizontal="right" vertical="center"/>
      <protection/>
    </xf>
    <xf numFmtId="1" fontId="26" fillId="0" borderId="10" xfId="45" applyNumberFormat="1" applyFont="1" applyFill="1" applyBorder="1" applyAlignment="1" applyProtection="1">
      <alignment vertical="center"/>
      <protection locked="0"/>
    </xf>
    <xf numFmtId="1" fontId="26" fillId="0" borderId="10" xfId="45" applyNumberFormat="1" applyFont="1" applyFill="1" applyBorder="1" applyAlignment="1" applyProtection="1">
      <alignment horizontal="right" vertical="center"/>
      <protection locked="0"/>
    </xf>
    <xf numFmtId="1" fontId="26" fillId="24" borderId="10" xfId="45" applyNumberFormat="1" applyFont="1" applyFill="1" applyBorder="1" applyAlignment="1" applyProtection="1">
      <alignment horizontal="right" vertical="center"/>
      <protection locked="0"/>
    </xf>
    <xf numFmtId="1" fontId="26" fillId="0" borderId="10" xfId="45" applyNumberFormat="1" applyFont="1" applyFill="1" applyBorder="1" applyAlignment="1" applyProtection="1">
      <alignment horizontal="left" vertical="center"/>
      <protection locked="0"/>
    </xf>
    <xf numFmtId="1" fontId="27" fillId="0" borderId="10" xfId="45" applyNumberFormat="1" applyFont="1" applyFill="1" applyBorder="1" applyAlignment="1" applyProtection="1">
      <alignment horizontal="right" vertical="center"/>
      <protection locked="0"/>
    </xf>
    <xf numFmtId="1" fontId="27" fillId="24" borderId="10" xfId="45" applyNumberFormat="1" applyFont="1" applyFill="1" applyBorder="1" applyAlignment="1" applyProtection="1">
      <alignment horizontal="right" vertical="center"/>
      <protection locked="0"/>
    </xf>
    <xf numFmtId="1" fontId="27" fillId="0" borderId="10" xfId="45" applyNumberFormat="1" applyFont="1" applyFill="1" applyBorder="1" applyAlignment="1" applyProtection="1">
      <alignment horizontal="left" vertical="center"/>
      <protection locked="0"/>
    </xf>
    <xf numFmtId="1" fontId="27" fillId="0" borderId="10" xfId="42" applyNumberFormat="1" applyFont="1" applyFill="1" applyBorder="1" applyAlignment="1" applyProtection="1">
      <alignment vertical="center"/>
      <protection locked="0"/>
    </xf>
    <xf numFmtId="1" fontId="27" fillId="24" borderId="10" xfId="42" applyNumberFormat="1" applyFont="1" applyFill="1" applyBorder="1" applyAlignment="1" applyProtection="1">
      <alignment vertical="center"/>
      <protection locked="0"/>
    </xf>
    <xf numFmtId="1" fontId="27" fillId="0" borderId="10" xfId="45" applyNumberFormat="1" applyFont="1" applyFill="1" applyBorder="1" applyAlignment="1" applyProtection="1">
      <alignment vertical="center"/>
      <protection locked="0"/>
    </xf>
    <xf numFmtId="1" fontId="27" fillId="24" borderId="10" xfId="45" applyNumberFormat="1" applyFont="1" applyFill="1" applyBorder="1" applyAlignment="1" applyProtection="1">
      <alignment vertical="center"/>
      <protection locked="0"/>
    </xf>
    <xf numFmtId="1" fontId="26" fillId="0" borderId="10" xfId="45" applyNumberFormat="1" applyFont="1" applyFill="1" applyBorder="1" applyAlignment="1">
      <alignment horizontal="right" vertical="center"/>
      <protection/>
    </xf>
    <xf numFmtId="1" fontId="26" fillId="24" borderId="10" xfId="45" applyNumberFormat="1" applyFont="1" applyFill="1" applyBorder="1" applyAlignment="1">
      <alignment horizontal="right" vertical="center"/>
      <protection/>
    </xf>
    <xf numFmtId="0" fontId="0" fillId="24" borderId="0" xfId="45" applyFont="1" applyFill="1" applyAlignment="1">
      <alignment horizontal="right" vertical="center"/>
      <protection/>
    </xf>
    <xf numFmtId="0" fontId="29" fillId="0" borderId="0" xfId="0" applyFont="1" applyFill="1" applyAlignment="1">
      <alignment vertical="center"/>
    </xf>
    <xf numFmtId="0" fontId="28" fillId="0" borderId="0" xfId="45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4年利通区各市县预算1" xfId="42"/>
    <cellStyle name="常规_2014年青铜峡市预算" xfId="43"/>
    <cellStyle name="常规_20150104 2015年市本级预算收支表" xfId="44"/>
    <cellStyle name="常规_利通区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zoomScale="130" zoomScaleNormal="130" zoomScalePageLayoutView="0" workbookViewId="0" topLeftCell="A1">
      <pane ySplit="4" topLeftCell="A35" activePane="bottomLeft" state="frozen"/>
      <selection pane="topLeft" activeCell="G21" sqref="G21"/>
      <selection pane="bottomLeft" activeCell="H15" sqref="H15"/>
    </sheetView>
  </sheetViews>
  <sheetFormatPr defaultColWidth="9.00390625" defaultRowHeight="14.25"/>
  <cols>
    <col min="1" max="1" width="28.625" style="1" customWidth="1"/>
    <col min="2" max="2" width="14.625" style="1" customWidth="1"/>
    <col min="3" max="3" width="14.25390625" style="1" customWidth="1"/>
    <col min="4" max="4" width="15.125" style="1" customWidth="1"/>
    <col min="5" max="5" width="9.625" style="1" bestFit="1" customWidth="1"/>
    <col min="6" max="16384" width="9.00390625" style="1" customWidth="1"/>
  </cols>
  <sheetData>
    <row r="1" ht="14.25">
      <c r="A1" s="3" t="s">
        <v>207</v>
      </c>
    </row>
    <row r="2" spans="1:5" s="3" customFormat="1" ht="18.75" customHeight="1">
      <c r="A2" s="113" t="s">
        <v>194</v>
      </c>
      <c r="B2" s="113"/>
      <c r="C2" s="113"/>
      <c r="D2" s="113"/>
      <c r="E2" s="113"/>
    </row>
    <row r="3" spans="2:5" ht="16.5" customHeight="1">
      <c r="B3" s="3"/>
      <c r="C3" s="3"/>
      <c r="D3" s="3"/>
      <c r="E3" s="12" t="s">
        <v>0</v>
      </c>
    </row>
    <row r="4" spans="1:5" s="11" customFormat="1" ht="39.75" customHeight="1">
      <c r="A4" s="4" t="s">
        <v>85</v>
      </c>
      <c r="B4" s="4" t="s">
        <v>195</v>
      </c>
      <c r="C4" s="4" t="s">
        <v>184</v>
      </c>
      <c r="D4" s="4" t="s">
        <v>196</v>
      </c>
      <c r="E4" s="4" t="s">
        <v>4</v>
      </c>
    </row>
    <row r="5" spans="1:5" ht="34.5" customHeight="1">
      <c r="A5" s="9" t="s">
        <v>5</v>
      </c>
      <c r="B5" s="8">
        <f>SUM(B6:B21)</f>
        <v>22817</v>
      </c>
      <c r="C5" s="8">
        <f>SUM(C6:C21)</f>
        <v>23102</v>
      </c>
      <c r="D5" s="8">
        <f>SUM(D6:D21)</f>
        <v>21784</v>
      </c>
      <c r="E5" s="36">
        <f>D5/C5</f>
        <v>0.9429486624534672</v>
      </c>
    </row>
    <row r="6" spans="1:5" ht="19.5" customHeight="1">
      <c r="A6" s="6" t="s">
        <v>6</v>
      </c>
      <c r="B6" s="22">
        <v>12670</v>
      </c>
      <c r="C6" s="22">
        <v>12720</v>
      </c>
      <c r="D6" s="22">
        <v>10877</v>
      </c>
      <c r="E6" s="13">
        <f>D6/C6</f>
        <v>0.8551100628930818</v>
      </c>
    </row>
    <row r="7" spans="1:5" ht="19.5" customHeight="1">
      <c r="A7" s="6" t="s">
        <v>7</v>
      </c>
      <c r="B7" s="22"/>
      <c r="C7" s="22"/>
      <c r="D7" s="22"/>
      <c r="E7" s="13"/>
    </row>
    <row r="8" spans="1:6" ht="19.5" customHeight="1">
      <c r="A8" s="6" t="s">
        <v>8</v>
      </c>
      <c r="B8" s="22"/>
      <c r="C8" s="22"/>
      <c r="D8" s="22"/>
      <c r="E8" s="13"/>
      <c r="F8" s="20"/>
    </row>
    <row r="9" spans="1:7" ht="19.5" customHeight="1">
      <c r="A9" s="6" t="s">
        <v>10</v>
      </c>
      <c r="B9" s="22"/>
      <c r="C9" s="22"/>
      <c r="D9" s="22"/>
      <c r="E9" s="13"/>
      <c r="G9" s="20"/>
    </row>
    <row r="10" spans="1:5" ht="19.5" customHeight="1">
      <c r="A10" s="6" t="s">
        <v>11</v>
      </c>
      <c r="B10" s="22"/>
      <c r="C10" s="22"/>
      <c r="D10" s="22"/>
      <c r="E10" s="13"/>
    </row>
    <row r="11" spans="1:5" ht="19.5" customHeight="1">
      <c r="A11" s="6" t="s">
        <v>12</v>
      </c>
      <c r="B11" s="22">
        <v>6970</v>
      </c>
      <c r="C11" s="22">
        <v>6620</v>
      </c>
      <c r="D11" s="22">
        <v>6471</v>
      </c>
      <c r="E11" s="13">
        <f>D11/C11</f>
        <v>0.9774924471299093</v>
      </c>
    </row>
    <row r="12" spans="1:5" ht="19.5" customHeight="1">
      <c r="A12" s="6" t="s">
        <v>13</v>
      </c>
      <c r="B12" s="22">
        <v>1674</v>
      </c>
      <c r="C12" s="22">
        <v>1735</v>
      </c>
      <c r="D12" s="22">
        <v>1511</v>
      </c>
      <c r="E12" s="13">
        <f>D12/C12</f>
        <v>0.870893371757925</v>
      </c>
    </row>
    <row r="13" spans="1:5" ht="19.5" customHeight="1">
      <c r="A13" s="6" t="s">
        <v>14</v>
      </c>
      <c r="B13" s="22"/>
      <c r="C13" s="22"/>
      <c r="D13" s="22"/>
      <c r="E13" s="13"/>
    </row>
    <row r="14" spans="1:5" ht="19.5" customHeight="1">
      <c r="A14" s="6" t="s">
        <v>15</v>
      </c>
      <c r="B14" s="22"/>
      <c r="C14" s="22"/>
      <c r="D14" s="22"/>
      <c r="E14" s="13"/>
    </row>
    <row r="15" spans="1:5" ht="19.5" customHeight="1">
      <c r="A15" s="6" t="s">
        <v>16</v>
      </c>
      <c r="B15" s="22"/>
      <c r="C15" s="22"/>
      <c r="D15" s="22"/>
      <c r="E15" s="13"/>
    </row>
    <row r="16" spans="1:5" ht="19.5" customHeight="1">
      <c r="A16" s="6" t="s">
        <v>17</v>
      </c>
      <c r="B16" s="22">
        <v>1176</v>
      </c>
      <c r="C16" s="22">
        <v>1227</v>
      </c>
      <c r="D16" s="22">
        <v>1232</v>
      </c>
      <c r="E16" s="13">
        <f>D16/C16</f>
        <v>1.0040749796251018</v>
      </c>
    </row>
    <row r="17" spans="1:5" ht="19.5" customHeight="1">
      <c r="A17" s="6" t="s">
        <v>18</v>
      </c>
      <c r="B17" s="22">
        <v>44</v>
      </c>
      <c r="C17" s="22">
        <v>800</v>
      </c>
      <c r="D17" s="22">
        <v>1645</v>
      </c>
      <c r="E17" s="13">
        <f>D17/C17</f>
        <v>2.05625</v>
      </c>
    </row>
    <row r="18" spans="1:5" ht="19.5" customHeight="1">
      <c r="A18" s="6" t="s">
        <v>19</v>
      </c>
      <c r="B18" s="22"/>
      <c r="C18" s="22"/>
      <c r="D18" s="22"/>
      <c r="E18" s="13"/>
    </row>
    <row r="19" spans="1:5" ht="19.5" customHeight="1">
      <c r="A19" s="6" t="s">
        <v>20</v>
      </c>
      <c r="B19" s="22"/>
      <c r="C19" s="22"/>
      <c r="D19" s="22"/>
      <c r="E19" s="13"/>
    </row>
    <row r="20" spans="1:5" ht="19.5" customHeight="1">
      <c r="A20" s="6" t="s">
        <v>21</v>
      </c>
      <c r="B20" s="22"/>
      <c r="C20" s="22"/>
      <c r="D20" s="22"/>
      <c r="E20" s="13"/>
    </row>
    <row r="21" spans="1:5" ht="19.5" customHeight="1">
      <c r="A21" s="6" t="s">
        <v>22</v>
      </c>
      <c r="B21" s="22">
        <v>283</v>
      </c>
      <c r="C21" s="22"/>
      <c r="D21" s="22">
        <v>48</v>
      </c>
      <c r="E21" s="13"/>
    </row>
    <row r="22" spans="1:5" ht="27" customHeight="1">
      <c r="A22" s="9" t="s">
        <v>23</v>
      </c>
      <c r="B22" s="8">
        <f>SUM(B23:B30)</f>
        <v>10565</v>
      </c>
      <c r="C22" s="8">
        <f>SUM(C23:C30)</f>
        <v>10263</v>
      </c>
      <c r="D22" s="8">
        <f>SUM(D23:D30)</f>
        <v>10626</v>
      </c>
      <c r="E22" s="36">
        <f aca="true" t="shared" si="0" ref="E22:E31">D22/C22</f>
        <v>1.0353697749196142</v>
      </c>
    </row>
    <row r="23" spans="1:5" ht="19.5" customHeight="1">
      <c r="A23" s="6" t="s">
        <v>24</v>
      </c>
      <c r="B23" s="24">
        <v>340</v>
      </c>
      <c r="C23" s="24">
        <v>200</v>
      </c>
      <c r="D23" s="24">
        <v>208</v>
      </c>
      <c r="E23" s="13">
        <f t="shared" si="0"/>
        <v>1.04</v>
      </c>
    </row>
    <row r="24" spans="1:5" ht="19.5" customHeight="1">
      <c r="A24" s="6" t="s">
        <v>25</v>
      </c>
      <c r="B24" s="24">
        <v>594</v>
      </c>
      <c r="C24" s="24">
        <v>600</v>
      </c>
      <c r="D24" s="24">
        <v>412</v>
      </c>
      <c r="E24" s="13">
        <f t="shared" si="0"/>
        <v>0.6866666666666666</v>
      </c>
    </row>
    <row r="25" spans="1:5" ht="19.5" customHeight="1">
      <c r="A25" s="6" t="s">
        <v>26</v>
      </c>
      <c r="B25" s="24">
        <v>435</v>
      </c>
      <c r="C25" s="24">
        <v>300</v>
      </c>
      <c r="D25" s="24">
        <v>269</v>
      </c>
      <c r="E25" s="13">
        <f t="shared" si="0"/>
        <v>0.8966666666666666</v>
      </c>
    </row>
    <row r="26" spans="1:5" ht="19.5" customHeight="1">
      <c r="A26" s="6" t="s">
        <v>27</v>
      </c>
      <c r="B26" s="24"/>
      <c r="C26" s="24"/>
      <c r="D26" s="24"/>
      <c r="E26" s="13"/>
    </row>
    <row r="27" spans="1:5" ht="19.5" customHeight="1">
      <c r="A27" s="6" t="s">
        <v>28</v>
      </c>
      <c r="B27" s="24">
        <v>8063</v>
      </c>
      <c r="C27" s="24">
        <v>8100</v>
      </c>
      <c r="D27" s="24">
        <v>9075</v>
      </c>
      <c r="E27" s="13"/>
    </row>
    <row r="28" spans="1:5" ht="19.5" customHeight="1">
      <c r="A28" s="6" t="s">
        <v>29</v>
      </c>
      <c r="B28" s="24"/>
      <c r="C28" s="24"/>
      <c r="D28" s="24"/>
      <c r="E28" s="13"/>
    </row>
    <row r="29" spans="1:5" ht="19.5" customHeight="1">
      <c r="A29" s="6" t="s">
        <v>30</v>
      </c>
      <c r="B29" s="24"/>
      <c r="C29" s="24"/>
      <c r="D29" s="24"/>
      <c r="E29" s="13"/>
    </row>
    <row r="30" spans="1:5" ht="19.5" customHeight="1">
      <c r="A30" s="6" t="s">
        <v>31</v>
      </c>
      <c r="B30" s="24">
        <v>1133</v>
      </c>
      <c r="C30" s="24">
        <v>1063</v>
      </c>
      <c r="D30" s="24">
        <v>662</v>
      </c>
      <c r="E30" s="13"/>
    </row>
    <row r="31" spans="1:5" ht="24" customHeight="1">
      <c r="A31" s="7" t="s">
        <v>1</v>
      </c>
      <c r="B31" s="8">
        <f>SUM(B5,B22)</f>
        <v>33382</v>
      </c>
      <c r="C31" s="8">
        <f>SUM(C5,C22)</f>
        <v>33365</v>
      </c>
      <c r="D31" s="8">
        <f>SUM(D5,D22)</f>
        <v>32410</v>
      </c>
      <c r="E31" s="36">
        <f t="shared" si="0"/>
        <v>0.9713771916679155</v>
      </c>
    </row>
    <row r="32" spans="1:5" ht="19.5" customHeight="1">
      <c r="A32" s="15" t="s">
        <v>32</v>
      </c>
      <c r="B32" s="16">
        <f>B33+B37+B38+B39+B40+B41+B42+B43</f>
        <v>189217</v>
      </c>
      <c r="C32" s="16">
        <f>C33+C37+C38+C39+C40+C41+C42+C43</f>
        <v>94089</v>
      </c>
      <c r="D32" s="16">
        <f>D33+D37+D38+D39+D40+D41+D42+D43</f>
        <v>223845</v>
      </c>
      <c r="E32" s="36"/>
    </row>
    <row r="33" spans="1:5" ht="19.5" customHeight="1">
      <c r="A33" s="17" t="s">
        <v>33</v>
      </c>
      <c r="B33" s="16">
        <f>SUM(B34,B35,B36)</f>
        <v>131333</v>
      </c>
      <c r="C33" s="16">
        <f>SUM(C34,C35,C36)</f>
        <v>94089</v>
      </c>
      <c r="D33" s="16">
        <f>SUM(D34,D35,D36)</f>
        <v>181942</v>
      </c>
      <c r="E33" s="36"/>
    </row>
    <row r="34" spans="1:5" ht="19.5" customHeight="1">
      <c r="A34" s="18" t="s">
        <v>34</v>
      </c>
      <c r="B34" s="25">
        <v>8309</v>
      </c>
      <c r="C34" s="25">
        <v>8309</v>
      </c>
      <c r="D34" s="25">
        <v>8309</v>
      </c>
      <c r="E34" s="13"/>
    </row>
    <row r="35" spans="1:5" ht="19.5" customHeight="1">
      <c r="A35" s="23" t="s">
        <v>35</v>
      </c>
      <c r="B35" s="27">
        <v>28869</v>
      </c>
      <c r="C35" s="27">
        <v>61579</v>
      </c>
      <c r="D35" s="27">
        <v>61579</v>
      </c>
      <c r="E35" s="13"/>
    </row>
    <row r="36" spans="1:5" ht="19.5" customHeight="1">
      <c r="A36" s="5" t="s">
        <v>36</v>
      </c>
      <c r="B36" s="28">
        <v>94155</v>
      </c>
      <c r="C36" s="28">
        <v>24201</v>
      </c>
      <c r="D36" s="28">
        <v>112054</v>
      </c>
      <c r="E36" s="13"/>
    </row>
    <row r="37" spans="1:5" ht="19.5" customHeight="1">
      <c r="A37" s="10" t="s">
        <v>37</v>
      </c>
      <c r="B37" s="29"/>
      <c r="C37" s="29"/>
      <c r="D37" s="29"/>
      <c r="E37" s="13"/>
    </row>
    <row r="38" spans="1:5" ht="19.5" customHeight="1">
      <c r="A38" s="10" t="s">
        <v>38</v>
      </c>
      <c r="B38" s="29">
        <v>6261</v>
      </c>
      <c r="C38" s="29"/>
      <c r="D38" s="29">
        <v>8693</v>
      </c>
      <c r="E38" s="13"/>
    </row>
    <row r="39" spans="1:5" ht="19.5" customHeight="1">
      <c r="A39" s="10" t="s">
        <v>39</v>
      </c>
      <c r="B39" s="29"/>
      <c r="C39" s="29"/>
      <c r="D39" s="29"/>
      <c r="E39" s="13"/>
    </row>
    <row r="40" spans="1:5" ht="19.5" customHeight="1">
      <c r="A40" s="15" t="s">
        <v>40</v>
      </c>
      <c r="B40" s="29">
        <v>1682</v>
      </c>
      <c r="C40" s="29"/>
      <c r="D40" s="29"/>
      <c r="E40" s="13"/>
    </row>
    <row r="41" spans="1:5" ht="19.5" customHeight="1">
      <c r="A41" s="15" t="s">
        <v>41</v>
      </c>
      <c r="B41" s="27"/>
      <c r="C41" s="27"/>
      <c r="D41" s="27"/>
      <c r="E41" s="13"/>
    </row>
    <row r="42" spans="1:5" ht="19.5" customHeight="1">
      <c r="A42" s="15" t="s">
        <v>42</v>
      </c>
      <c r="B42" s="27">
        <v>49941</v>
      </c>
      <c r="C42" s="27"/>
      <c r="D42" s="27">
        <v>33210</v>
      </c>
      <c r="E42" s="13"/>
    </row>
    <row r="43" spans="1:5" ht="19.5" customHeight="1">
      <c r="A43" s="9" t="s">
        <v>43</v>
      </c>
      <c r="B43" s="27"/>
      <c r="C43" s="27"/>
      <c r="D43" s="27"/>
      <c r="E43" s="13"/>
    </row>
    <row r="44" spans="1:5" ht="19.5" customHeight="1">
      <c r="A44" s="15" t="s">
        <v>44</v>
      </c>
      <c r="B44" s="27"/>
      <c r="C44" s="27"/>
      <c r="D44" s="27"/>
      <c r="E44" s="13"/>
    </row>
    <row r="45" spans="1:5" ht="26.25" customHeight="1">
      <c r="A45" s="7" t="s">
        <v>45</v>
      </c>
      <c r="B45" s="19">
        <f>SUM(B31,B32)</f>
        <v>222599</v>
      </c>
      <c r="C45" s="80">
        <f>SUM(C31,C32)</f>
        <v>127454</v>
      </c>
      <c r="D45" s="19">
        <f>SUM(D31,D32)</f>
        <v>256255</v>
      </c>
      <c r="E45" s="36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spans="1:5" s="2" customFormat="1" ht="19.5" customHeight="1">
      <c r="A175" s="1"/>
      <c r="B175" s="1"/>
      <c r="C175" s="1"/>
      <c r="D175" s="1"/>
      <c r="E175" s="1"/>
    </row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8.7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20.25" customHeight="1"/>
  </sheetData>
  <sheetProtection/>
  <mergeCells count="1">
    <mergeCell ref="A2:E2"/>
  </mergeCells>
  <printOptions horizontalCentered="1" verticalCentered="1"/>
  <pageMargins left="0.55" right="0.55" top="0.79" bottom="0.79" header="0.51" footer="0.51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Zeros="0" zoomScale="130" zoomScaleNormal="130" zoomScalePageLayoutView="0" workbookViewId="0" topLeftCell="A1">
      <pane ySplit="4" topLeftCell="A14" activePane="bottomLeft" state="frozen"/>
      <selection pane="topLeft" activeCell="H22" sqref="H22"/>
      <selection pane="bottomLeft" activeCell="B53" sqref="B53"/>
    </sheetView>
  </sheetViews>
  <sheetFormatPr defaultColWidth="9.00390625" defaultRowHeight="14.25"/>
  <cols>
    <col min="1" max="1" width="32.25390625" style="32" customWidth="1"/>
    <col min="2" max="2" width="8.625" style="32" customWidth="1"/>
    <col min="3" max="3" width="10.625" style="76" customWidth="1"/>
    <col min="4" max="4" width="8.375" style="76" customWidth="1"/>
    <col min="5" max="5" width="9.125" style="32" customWidth="1"/>
    <col min="6" max="6" width="8.375" style="32" customWidth="1"/>
    <col min="7" max="16384" width="9.00390625" style="32" customWidth="1"/>
  </cols>
  <sheetData>
    <row r="1" ht="14.25">
      <c r="A1" s="3" t="s">
        <v>208</v>
      </c>
    </row>
    <row r="2" spans="1:6" s="3" customFormat="1" ht="18.75" customHeight="1">
      <c r="A2" s="113" t="s">
        <v>197</v>
      </c>
      <c r="B2" s="113"/>
      <c r="C2" s="113"/>
      <c r="D2" s="113"/>
      <c r="E2" s="113"/>
      <c r="F2" s="113"/>
    </row>
    <row r="3" spans="1:6" ht="15.75" customHeight="1">
      <c r="A3" s="1"/>
      <c r="F3" s="38" t="s">
        <v>0</v>
      </c>
    </row>
    <row r="4" spans="1:6" s="39" customFormat="1" ht="27.75" customHeight="1">
      <c r="A4" s="87" t="s">
        <v>3</v>
      </c>
      <c r="B4" s="87" t="s">
        <v>195</v>
      </c>
      <c r="C4" s="88" t="s">
        <v>198</v>
      </c>
      <c r="D4" s="88" t="s">
        <v>196</v>
      </c>
      <c r="E4" s="87" t="s">
        <v>4</v>
      </c>
      <c r="F4" s="87" t="s">
        <v>185</v>
      </c>
    </row>
    <row r="5" spans="1:6" ht="15.75" customHeight="1">
      <c r="A5" s="89" t="s">
        <v>46</v>
      </c>
      <c r="B5" s="90">
        <v>15189</v>
      </c>
      <c r="C5" s="91">
        <v>20899</v>
      </c>
      <c r="D5" s="91">
        <v>19289</v>
      </c>
      <c r="E5" s="92">
        <f aca="true" t="shared" si="0" ref="E5:E19">D5/C5</f>
        <v>0.9229628211876166</v>
      </c>
      <c r="F5" s="92">
        <f>D5/B5-1</f>
        <v>0.2699321877674632</v>
      </c>
    </row>
    <row r="6" spans="1:6" ht="15.75" customHeight="1">
      <c r="A6" s="89" t="s">
        <v>47</v>
      </c>
      <c r="B6" s="90"/>
      <c r="C6" s="91">
        <v>0</v>
      </c>
      <c r="D6" s="91"/>
      <c r="E6" s="92"/>
      <c r="F6" s="92"/>
    </row>
    <row r="7" spans="1:6" ht="15.75" customHeight="1">
      <c r="A7" s="89" t="s">
        <v>48</v>
      </c>
      <c r="B7" s="90"/>
      <c r="C7" s="91"/>
      <c r="D7" s="91"/>
      <c r="E7" s="92"/>
      <c r="F7" s="92"/>
    </row>
    <row r="8" spans="1:9" ht="15.75" customHeight="1">
      <c r="A8" s="89" t="s">
        <v>49</v>
      </c>
      <c r="B8" s="90">
        <v>6498</v>
      </c>
      <c r="C8" s="91">
        <v>2439</v>
      </c>
      <c r="D8" s="91">
        <v>2239</v>
      </c>
      <c r="E8" s="92">
        <f t="shared" si="0"/>
        <v>0.9179991799917999</v>
      </c>
      <c r="F8" s="92">
        <f aca="true" t="shared" si="1" ref="F8:F19">D8/B8-1</f>
        <v>-0.6554324407510004</v>
      </c>
      <c r="I8" s="41"/>
    </row>
    <row r="9" spans="1:10" ht="15.75" customHeight="1">
      <c r="A9" s="89" t="s">
        <v>50</v>
      </c>
      <c r="B9" s="90">
        <v>11946</v>
      </c>
      <c r="C9" s="91">
        <v>53170</v>
      </c>
      <c r="D9" s="91">
        <v>52271</v>
      </c>
      <c r="E9" s="92">
        <f t="shared" si="0"/>
        <v>0.9830919691555389</v>
      </c>
      <c r="F9" s="92">
        <f t="shared" si="1"/>
        <v>3.375606897706345</v>
      </c>
      <c r="J9" s="42"/>
    </row>
    <row r="10" spans="1:10" ht="15.75" customHeight="1">
      <c r="A10" s="89" t="s">
        <v>51</v>
      </c>
      <c r="B10" s="90">
        <v>2508</v>
      </c>
      <c r="C10" s="91">
        <v>1881</v>
      </c>
      <c r="D10" s="91">
        <v>1881</v>
      </c>
      <c r="E10" s="92">
        <f t="shared" si="0"/>
        <v>1</v>
      </c>
      <c r="F10" s="92">
        <f t="shared" si="1"/>
        <v>-0.25</v>
      </c>
      <c r="J10" s="41"/>
    </row>
    <row r="11" spans="1:6" ht="15.75" customHeight="1">
      <c r="A11" s="89" t="s">
        <v>186</v>
      </c>
      <c r="B11" s="90">
        <v>3930</v>
      </c>
      <c r="C11" s="91">
        <v>2458</v>
      </c>
      <c r="D11" s="91">
        <v>2351</v>
      </c>
      <c r="E11" s="92">
        <f t="shared" si="0"/>
        <v>0.9564686737184703</v>
      </c>
      <c r="F11" s="92">
        <f t="shared" si="1"/>
        <v>-0.4017811704834605</v>
      </c>
    </row>
    <row r="12" spans="1:6" ht="15.75" customHeight="1">
      <c r="A12" s="89" t="s">
        <v>187</v>
      </c>
      <c r="B12" s="90">
        <v>15561</v>
      </c>
      <c r="C12" s="91">
        <v>20734</v>
      </c>
      <c r="D12" s="91">
        <v>19528</v>
      </c>
      <c r="E12" s="92">
        <f t="shared" si="0"/>
        <v>0.9418346676955724</v>
      </c>
      <c r="F12" s="92">
        <f t="shared" si="1"/>
        <v>0.2549322023006233</v>
      </c>
    </row>
    <row r="13" spans="1:6" ht="15.75" customHeight="1">
      <c r="A13" s="93" t="s">
        <v>188</v>
      </c>
      <c r="B13" s="90">
        <v>9094</v>
      </c>
      <c r="C13" s="91">
        <v>17182</v>
      </c>
      <c r="D13" s="91">
        <v>17000</v>
      </c>
      <c r="E13" s="92">
        <f t="shared" si="0"/>
        <v>0.9894075194971482</v>
      </c>
      <c r="F13" s="92">
        <f t="shared" si="1"/>
        <v>0.8693644160985265</v>
      </c>
    </row>
    <row r="14" spans="1:6" ht="15.75" customHeight="1">
      <c r="A14" s="89" t="s">
        <v>53</v>
      </c>
      <c r="B14" s="90">
        <v>7725</v>
      </c>
      <c r="C14" s="91">
        <v>7341</v>
      </c>
      <c r="D14" s="91">
        <v>10289</v>
      </c>
      <c r="E14" s="92">
        <f t="shared" si="0"/>
        <v>1.4015801661898923</v>
      </c>
      <c r="F14" s="92">
        <f t="shared" si="1"/>
        <v>0.3319093851132686</v>
      </c>
    </row>
    <row r="15" spans="1:6" ht="15.75" customHeight="1">
      <c r="A15" s="89" t="s">
        <v>189</v>
      </c>
      <c r="B15" s="90">
        <v>49560</v>
      </c>
      <c r="C15" s="91">
        <v>33538</v>
      </c>
      <c r="D15" s="91">
        <v>32157</v>
      </c>
      <c r="E15" s="92">
        <f t="shared" si="0"/>
        <v>0.9588228278370803</v>
      </c>
      <c r="F15" s="92">
        <f t="shared" si="1"/>
        <v>-0.35115012106537535</v>
      </c>
    </row>
    <row r="16" spans="1:6" ht="15.75" customHeight="1">
      <c r="A16" s="89" t="s">
        <v>190</v>
      </c>
      <c r="B16" s="90">
        <v>64586</v>
      </c>
      <c r="C16" s="91">
        <v>66139</v>
      </c>
      <c r="D16" s="91">
        <v>63993</v>
      </c>
      <c r="E16" s="92">
        <f t="shared" si="0"/>
        <v>0.9675531834469828</v>
      </c>
      <c r="F16" s="92">
        <f t="shared" si="1"/>
        <v>-0.009181556374446509</v>
      </c>
    </row>
    <row r="17" spans="1:6" ht="15.75" customHeight="1">
      <c r="A17" s="89" t="s">
        <v>54</v>
      </c>
      <c r="B17" s="90">
        <v>898</v>
      </c>
      <c r="C17" s="91">
        <v>448</v>
      </c>
      <c r="D17" s="91">
        <v>448</v>
      </c>
      <c r="E17" s="92">
        <f t="shared" si="0"/>
        <v>1</v>
      </c>
      <c r="F17" s="92">
        <f t="shared" si="1"/>
        <v>-0.5011135857461024</v>
      </c>
    </row>
    <row r="18" spans="1:6" ht="15.75" customHeight="1">
      <c r="A18" s="89" t="s">
        <v>191</v>
      </c>
      <c r="B18" s="90">
        <v>39</v>
      </c>
      <c r="C18" s="91">
        <v>89</v>
      </c>
      <c r="D18" s="91">
        <v>-83</v>
      </c>
      <c r="E18" s="92">
        <f t="shared" si="0"/>
        <v>-0.9325842696629213</v>
      </c>
      <c r="F18" s="92">
        <f t="shared" si="1"/>
        <v>-3.128205128205128</v>
      </c>
    </row>
    <row r="19" spans="1:6" ht="15.75" customHeight="1">
      <c r="A19" s="89" t="s">
        <v>192</v>
      </c>
      <c r="B19" s="90">
        <v>1665</v>
      </c>
      <c r="C19" s="91">
        <v>2189</v>
      </c>
      <c r="D19" s="91">
        <v>1989</v>
      </c>
      <c r="E19" s="92">
        <f t="shared" si="0"/>
        <v>0.9086340794883508</v>
      </c>
      <c r="F19" s="92">
        <f t="shared" si="1"/>
        <v>0.1945945945945946</v>
      </c>
    </row>
    <row r="20" spans="1:6" ht="15.75" customHeight="1">
      <c r="A20" s="93" t="s">
        <v>55</v>
      </c>
      <c r="B20" s="90"/>
      <c r="C20" s="91"/>
      <c r="D20" s="91"/>
      <c r="E20" s="92"/>
      <c r="F20" s="92"/>
    </row>
    <row r="21" spans="1:6" ht="15.75" customHeight="1">
      <c r="A21" s="93" t="s">
        <v>56</v>
      </c>
      <c r="B21" s="90"/>
      <c r="C21" s="91"/>
      <c r="D21" s="91"/>
      <c r="E21" s="92"/>
      <c r="F21" s="92"/>
    </row>
    <row r="22" spans="1:6" ht="15.75" customHeight="1">
      <c r="A22" s="93" t="s">
        <v>204</v>
      </c>
      <c r="B22" s="90">
        <v>45</v>
      </c>
      <c r="C22" s="91">
        <v>20</v>
      </c>
      <c r="D22" s="91">
        <v>20</v>
      </c>
      <c r="E22" s="92">
        <f aca="true" t="shared" si="2" ref="E22:E29">D22/C22</f>
        <v>1</v>
      </c>
      <c r="F22" s="92">
        <f>D22/B22-1</f>
        <v>-0.5555555555555556</v>
      </c>
    </row>
    <row r="23" spans="1:6" ht="15.75" customHeight="1">
      <c r="A23" s="93" t="s">
        <v>58</v>
      </c>
      <c r="B23" s="90">
        <v>8902</v>
      </c>
      <c r="C23" s="91">
        <v>13840</v>
      </c>
      <c r="D23" s="91">
        <v>12980</v>
      </c>
      <c r="E23" s="92">
        <f t="shared" si="2"/>
        <v>0.9378612716763006</v>
      </c>
      <c r="F23" s="92">
        <f>D23/B23-1</f>
        <v>0.45809930352729733</v>
      </c>
    </row>
    <row r="24" spans="1:6" ht="15.75" customHeight="1">
      <c r="A24" s="93" t="s">
        <v>59</v>
      </c>
      <c r="B24" s="90"/>
      <c r="C24" s="91"/>
      <c r="D24" s="91"/>
      <c r="E24" s="92"/>
      <c r="F24" s="92"/>
    </row>
    <row r="25" spans="1:6" ht="15.75" customHeight="1">
      <c r="A25" s="93" t="s">
        <v>193</v>
      </c>
      <c r="B25" s="90">
        <v>1367</v>
      </c>
      <c r="C25" s="91">
        <v>1209</v>
      </c>
      <c r="D25" s="91">
        <v>1009</v>
      </c>
      <c r="E25" s="92">
        <f t="shared" si="2"/>
        <v>0.8345740281224152</v>
      </c>
      <c r="F25" s="92"/>
    </row>
    <row r="26" spans="1:6" ht="15.75" customHeight="1">
      <c r="A26" s="89" t="s">
        <v>179</v>
      </c>
      <c r="B26" s="90"/>
      <c r="C26" s="91"/>
      <c r="D26" s="91"/>
      <c r="E26" s="92"/>
      <c r="F26" s="92"/>
    </row>
    <row r="27" spans="1:6" ht="15.75" customHeight="1">
      <c r="A27" s="89" t="s">
        <v>180</v>
      </c>
      <c r="B27" s="90"/>
      <c r="C27" s="91">
        <v>1371</v>
      </c>
      <c r="D27" s="91">
        <v>28</v>
      </c>
      <c r="E27" s="92">
        <f t="shared" si="2"/>
        <v>0.020423048869438368</v>
      </c>
      <c r="F27" s="92"/>
    </row>
    <row r="28" spans="1:6" ht="15.75" customHeight="1">
      <c r="A28" s="89" t="s">
        <v>181</v>
      </c>
      <c r="B28" s="90">
        <v>3213</v>
      </c>
      <c r="C28" s="91">
        <v>4998</v>
      </c>
      <c r="D28" s="91">
        <v>4998</v>
      </c>
      <c r="E28" s="92">
        <f t="shared" si="2"/>
        <v>1</v>
      </c>
      <c r="F28" s="92"/>
    </row>
    <row r="29" spans="1:6" ht="15.75" customHeight="1">
      <c r="A29" s="94" t="s">
        <v>2</v>
      </c>
      <c r="B29" s="95">
        <f>SUM(B5:B28)</f>
        <v>202726</v>
      </c>
      <c r="C29" s="96">
        <f>SUM(C5:C28)</f>
        <v>249945</v>
      </c>
      <c r="D29" s="96">
        <f>SUM(D5:D28)</f>
        <v>242387</v>
      </c>
      <c r="E29" s="97">
        <f t="shared" si="2"/>
        <v>0.9697613474964493</v>
      </c>
      <c r="F29" s="97">
        <f>D29/B29-1</f>
        <v>0.1956384479543818</v>
      </c>
    </row>
    <row r="30" spans="1:6" ht="15.75" customHeight="1">
      <c r="A30" s="98" t="s">
        <v>60</v>
      </c>
      <c r="B30" s="99">
        <f>B31+B36+B37+B38+B39+B40+B41+B42+B43+B44</f>
        <v>19873</v>
      </c>
      <c r="C30" s="100">
        <f>C31+C36+C37+C38+C39+C40+C41+C42+C43+C44+C45</f>
        <v>6310</v>
      </c>
      <c r="D30" s="100">
        <f>D31+D36+D37+D38+D39+D40+D41+D42+D43+D44</f>
        <v>13868</v>
      </c>
      <c r="E30" s="99">
        <f>E31+E36+E37+E38+E39+E40+E41+E42+E43+E44</f>
        <v>0</v>
      </c>
      <c r="F30" s="99">
        <f>F31+F36+F37+F38+F39+F40+F41+F42+F43+F44</f>
        <v>0</v>
      </c>
    </row>
    <row r="31" spans="1:6" ht="15.75" customHeight="1">
      <c r="A31" s="101" t="s">
        <v>61</v>
      </c>
      <c r="B31" s="102">
        <f>SUM(B32:B35)</f>
        <v>0</v>
      </c>
      <c r="C31" s="102">
        <f>SUM(C32:C35)</f>
        <v>0</v>
      </c>
      <c r="D31" s="103">
        <f>SUM(D32:D35)</f>
        <v>0</v>
      </c>
      <c r="E31" s="102"/>
      <c r="F31" s="102"/>
    </row>
    <row r="32" spans="1:6" ht="15.75" customHeight="1">
      <c r="A32" s="104" t="s">
        <v>62</v>
      </c>
      <c r="B32" s="102"/>
      <c r="C32" s="103"/>
      <c r="D32" s="103"/>
      <c r="E32" s="92"/>
      <c r="F32" s="92"/>
    </row>
    <row r="33" spans="1:6" ht="15.75" customHeight="1">
      <c r="A33" s="104" t="s">
        <v>63</v>
      </c>
      <c r="B33" s="102"/>
      <c r="C33" s="103"/>
      <c r="D33" s="103"/>
      <c r="E33" s="92"/>
      <c r="F33" s="92"/>
    </row>
    <row r="34" spans="1:6" ht="15.75" customHeight="1">
      <c r="A34" s="104" t="s">
        <v>64</v>
      </c>
      <c r="B34" s="102"/>
      <c r="C34" s="103"/>
      <c r="D34" s="103"/>
      <c r="E34" s="92"/>
      <c r="F34" s="92"/>
    </row>
    <row r="35" spans="1:6" ht="15.75" customHeight="1">
      <c r="A35" s="104" t="s">
        <v>65</v>
      </c>
      <c r="B35" s="102"/>
      <c r="C35" s="103"/>
      <c r="D35" s="103"/>
      <c r="E35" s="92"/>
      <c r="F35" s="92"/>
    </row>
    <row r="36" spans="1:6" ht="15.75" customHeight="1">
      <c r="A36" s="101" t="s">
        <v>66</v>
      </c>
      <c r="B36" s="102"/>
      <c r="C36" s="103"/>
      <c r="D36" s="103"/>
      <c r="E36" s="92"/>
      <c r="F36" s="92"/>
    </row>
    <row r="37" spans="1:6" ht="15.75" customHeight="1">
      <c r="A37" s="101" t="s">
        <v>67</v>
      </c>
      <c r="B37" s="102"/>
      <c r="C37" s="103"/>
      <c r="D37" s="103"/>
      <c r="E37" s="102"/>
      <c r="F37" s="102"/>
    </row>
    <row r="38" spans="1:6" ht="15.75" customHeight="1">
      <c r="A38" s="101" t="s">
        <v>68</v>
      </c>
      <c r="B38" s="102">
        <v>1027</v>
      </c>
      <c r="C38" s="103"/>
      <c r="D38" s="103"/>
      <c r="E38" s="102"/>
      <c r="F38" s="102"/>
    </row>
    <row r="39" spans="1:6" ht="15.75" customHeight="1">
      <c r="A39" s="101" t="s">
        <v>69</v>
      </c>
      <c r="B39" s="102">
        <v>10153</v>
      </c>
      <c r="C39" s="103"/>
      <c r="D39" s="103">
        <v>6310</v>
      </c>
      <c r="E39" s="92"/>
      <c r="F39" s="92"/>
    </row>
    <row r="40" spans="1:6" ht="15.75" customHeight="1">
      <c r="A40" s="101" t="s">
        <v>70</v>
      </c>
      <c r="B40" s="105"/>
      <c r="C40" s="106"/>
      <c r="D40" s="106"/>
      <c r="E40" s="92"/>
      <c r="F40" s="92"/>
    </row>
    <row r="41" spans="1:6" ht="15.75" customHeight="1">
      <c r="A41" s="101" t="s">
        <v>71</v>
      </c>
      <c r="B41" s="107"/>
      <c r="C41" s="108"/>
      <c r="D41" s="108"/>
      <c r="E41" s="92"/>
      <c r="F41" s="92"/>
    </row>
    <row r="42" spans="1:6" ht="15.75" customHeight="1">
      <c r="A42" s="101" t="s">
        <v>72</v>
      </c>
      <c r="B42" s="107">
        <v>8693</v>
      </c>
      <c r="C42" s="108"/>
      <c r="D42" s="108">
        <v>7558</v>
      </c>
      <c r="E42" s="92"/>
      <c r="F42" s="92"/>
    </row>
    <row r="43" spans="1:6" ht="15.75" customHeight="1">
      <c r="A43" s="101" t="s">
        <v>73</v>
      </c>
      <c r="B43" s="107"/>
      <c r="C43" s="108"/>
      <c r="D43" s="108"/>
      <c r="E43" s="92"/>
      <c r="F43" s="92"/>
    </row>
    <row r="44" spans="1:6" ht="15.75" customHeight="1">
      <c r="A44" s="101" t="s">
        <v>74</v>
      </c>
      <c r="B44" s="107"/>
      <c r="C44" s="108"/>
      <c r="D44" s="108"/>
      <c r="E44" s="92"/>
      <c r="F44" s="92"/>
    </row>
    <row r="45" spans="1:6" ht="15.75" customHeight="1">
      <c r="A45" s="101" t="s">
        <v>205</v>
      </c>
      <c r="B45" s="107"/>
      <c r="C45" s="108">
        <v>6310</v>
      </c>
      <c r="D45" s="108"/>
      <c r="E45" s="92"/>
      <c r="F45" s="92"/>
    </row>
    <row r="46" spans="1:6" ht="15.75" customHeight="1">
      <c r="A46" s="94" t="s">
        <v>75</v>
      </c>
      <c r="B46" s="109">
        <f>SUM(B29,B30)</f>
        <v>222599</v>
      </c>
      <c r="C46" s="110">
        <f>SUM(C29,C30)</f>
        <v>256255</v>
      </c>
      <c r="D46" s="110">
        <f>SUM(D29,D30)</f>
        <v>256255</v>
      </c>
      <c r="E46" s="92"/>
      <c r="F46" s="92"/>
    </row>
  </sheetData>
  <sheetProtection/>
  <mergeCells count="1">
    <mergeCell ref="A2:F2"/>
  </mergeCells>
  <printOptions horizontalCentered="1" verticalCentered="1"/>
  <pageMargins left="0.7480314960629921" right="0.7480314960629921" top="0.75" bottom="0.46" header="0.5118110236220472" footer="0.2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6"/>
  <sheetViews>
    <sheetView zoomScale="130" zoomScaleNormal="130" zoomScalePageLayoutView="0" workbookViewId="0" topLeftCell="A1">
      <pane ySplit="4" topLeftCell="A23" activePane="bottomLeft" state="frozen"/>
      <selection pane="topLeft" activeCell="G21" sqref="G21"/>
      <selection pane="bottomLeft" activeCell="C39" sqref="C39"/>
    </sheetView>
  </sheetViews>
  <sheetFormatPr defaultColWidth="9.00390625" defaultRowHeight="14.25"/>
  <cols>
    <col min="1" max="1" width="36.25390625" style="32" customWidth="1"/>
    <col min="2" max="2" width="19.625" style="32" customWidth="1"/>
    <col min="3" max="3" width="18.00390625" style="32" customWidth="1"/>
    <col min="4" max="4" width="11.00390625" style="32" customWidth="1"/>
    <col min="5" max="16384" width="9.00390625" style="32" customWidth="1"/>
  </cols>
  <sheetData>
    <row r="1" ht="14.25">
      <c r="A1" s="3" t="s">
        <v>209</v>
      </c>
    </row>
    <row r="2" spans="1:4" s="3" customFormat="1" ht="20.25">
      <c r="A2" s="113" t="s">
        <v>199</v>
      </c>
      <c r="B2" s="113"/>
      <c r="C2" s="113"/>
      <c r="D2" s="113"/>
    </row>
    <row r="3" spans="1:4" ht="14.25" customHeight="1">
      <c r="A3" s="1"/>
      <c r="B3" s="3"/>
      <c r="D3" s="38" t="s">
        <v>0</v>
      </c>
    </row>
    <row r="4" spans="1:4" s="39" customFormat="1" ht="31.5" customHeight="1">
      <c r="A4" s="4" t="s">
        <v>3</v>
      </c>
      <c r="B4" s="4" t="s">
        <v>196</v>
      </c>
      <c r="C4" s="4" t="s">
        <v>200</v>
      </c>
      <c r="D4" s="4" t="s">
        <v>201</v>
      </c>
    </row>
    <row r="5" spans="1:4" ht="18" customHeight="1">
      <c r="A5" s="9" t="s">
        <v>5</v>
      </c>
      <c r="B5" s="8">
        <f>SUM(B6:B22)</f>
        <v>21784</v>
      </c>
      <c r="C5" s="52">
        <f>SUM(C6:C22)</f>
        <v>23381</v>
      </c>
      <c r="D5" s="36">
        <f>C5/B5-1</f>
        <v>0.07331068674256325</v>
      </c>
    </row>
    <row r="6" spans="1:4" ht="18" customHeight="1">
      <c r="A6" s="34" t="s">
        <v>6</v>
      </c>
      <c r="B6" s="22">
        <v>10877</v>
      </c>
      <c r="C6" s="40">
        <v>12600</v>
      </c>
      <c r="D6" s="37">
        <f>C6/B6-1</f>
        <v>0.15840764916796912</v>
      </c>
    </row>
    <row r="7" spans="1:4" ht="18" customHeight="1">
      <c r="A7" s="34" t="s">
        <v>7</v>
      </c>
      <c r="B7" s="22"/>
      <c r="C7" s="40"/>
      <c r="D7" s="37"/>
    </row>
    <row r="8" spans="1:4" ht="18" customHeight="1">
      <c r="A8" s="34" t="s">
        <v>8</v>
      </c>
      <c r="B8" s="22"/>
      <c r="C8" s="40"/>
      <c r="D8" s="37"/>
    </row>
    <row r="9" spans="1:5" ht="18" customHeight="1">
      <c r="A9" s="34" t="s">
        <v>9</v>
      </c>
      <c r="B9" s="22"/>
      <c r="C9" s="40"/>
      <c r="D9" s="37"/>
      <c r="E9" s="42"/>
    </row>
    <row r="10" spans="1:5" ht="18" customHeight="1">
      <c r="A10" s="34" t="s">
        <v>10</v>
      </c>
      <c r="B10" s="22"/>
      <c r="C10" s="40"/>
      <c r="D10" s="37"/>
      <c r="E10" s="41"/>
    </row>
    <row r="11" spans="1:4" ht="18" customHeight="1">
      <c r="A11" s="34" t="s">
        <v>11</v>
      </c>
      <c r="B11" s="34"/>
      <c r="C11" s="40"/>
      <c r="D11" s="37"/>
    </row>
    <row r="12" spans="1:4" ht="18" customHeight="1">
      <c r="A12" s="34" t="s">
        <v>12</v>
      </c>
      <c r="B12" s="22">
        <v>6471</v>
      </c>
      <c r="C12" s="40">
        <v>6890</v>
      </c>
      <c r="D12" s="37">
        <f aca="true" t="shared" si="0" ref="D12:D18">C12/B12-1</f>
        <v>0.06475042497295624</v>
      </c>
    </row>
    <row r="13" spans="1:4" ht="18" customHeight="1">
      <c r="A13" s="34" t="s">
        <v>13</v>
      </c>
      <c r="B13" s="22">
        <v>1511</v>
      </c>
      <c r="C13" s="40">
        <v>1850</v>
      </c>
      <c r="D13" s="37">
        <f t="shared" si="0"/>
        <v>0.22435473196558564</v>
      </c>
    </row>
    <row r="14" spans="1:4" ht="18" customHeight="1">
      <c r="A14" s="34" t="s">
        <v>14</v>
      </c>
      <c r="B14" s="22"/>
      <c r="C14" s="40"/>
      <c r="D14" s="37"/>
    </row>
    <row r="15" spans="1:4" ht="18" customHeight="1">
      <c r="A15" s="34" t="s">
        <v>15</v>
      </c>
      <c r="B15" s="22"/>
      <c r="C15" s="40"/>
      <c r="D15" s="37"/>
    </row>
    <row r="16" spans="1:4" ht="18" customHeight="1">
      <c r="A16" s="34" t="s">
        <v>16</v>
      </c>
      <c r="B16" s="22"/>
      <c r="C16" s="40"/>
      <c r="D16" s="37"/>
    </row>
    <row r="17" spans="1:4" ht="18" customHeight="1">
      <c r="A17" s="34" t="s">
        <v>17</v>
      </c>
      <c r="B17" s="22">
        <v>1232</v>
      </c>
      <c r="C17" s="40">
        <v>1341</v>
      </c>
      <c r="D17" s="37">
        <f t="shared" si="0"/>
        <v>0.08847402597402598</v>
      </c>
    </row>
    <row r="18" spans="1:4" ht="18" customHeight="1">
      <c r="A18" s="34" t="s">
        <v>18</v>
      </c>
      <c r="B18" s="22">
        <v>1645</v>
      </c>
      <c r="C18" s="40">
        <v>700</v>
      </c>
      <c r="D18" s="37">
        <f t="shared" si="0"/>
        <v>-0.574468085106383</v>
      </c>
    </row>
    <row r="19" spans="1:4" ht="18" customHeight="1">
      <c r="A19" s="34" t="s">
        <v>19</v>
      </c>
      <c r="B19" s="22"/>
      <c r="C19" s="40"/>
      <c r="D19" s="37"/>
    </row>
    <row r="20" spans="1:4" ht="18" customHeight="1">
      <c r="A20" s="34" t="s">
        <v>20</v>
      </c>
      <c r="B20" s="22"/>
      <c r="C20" s="40"/>
      <c r="D20" s="37"/>
    </row>
    <row r="21" spans="1:4" ht="18" customHeight="1">
      <c r="A21" s="34" t="s">
        <v>21</v>
      </c>
      <c r="B21" s="22"/>
      <c r="C21" s="35"/>
      <c r="D21" s="37"/>
    </row>
    <row r="22" spans="1:4" ht="18" customHeight="1">
      <c r="A22" s="34" t="s">
        <v>22</v>
      </c>
      <c r="B22" s="22">
        <v>48</v>
      </c>
      <c r="C22" s="35"/>
      <c r="D22" s="37"/>
    </row>
    <row r="23" spans="1:4" ht="18" customHeight="1">
      <c r="A23" s="9" t="s">
        <v>23</v>
      </c>
      <c r="B23" s="8">
        <f>SUM(B24:B31)</f>
        <v>10626</v>
      </c>
      <c r="C23" s="8">
        <f>SUM(C24:C31)</f>
        <v>10650</v>
      </c>
      <c r="D23" s="36">
        <f aca="true" t="shared" si="1" ref="D23:D28">C23/B23-1</f>
        <v>0.0022586109542630517</v>
      </c>
    </row>
    <row r="24" spans="1:4" ht="18" customHeight="1">
      <c r="A24" s="34" t="s">
        <v>24</v>
      </c>
      <c r="B24" s="24">
        <v>208</v>
      </c>
      <c r="C24" s="24">
        <v>220</v>
      </c>
      <c r="D24" s="37">
        <f t="shared" si="1"/>
        <v>0.05769230769230771</v>
      </c>
    </row>
    <row r="25" spans="1:4" ht="18" customHeight="1">
      <c r="A25" s="34" t="s">
        <v>25</v>
      </c>
      <c r="B25" s="24">
        <v>412</v>
      </c>
      <c r="C25" s="24">
        <v>600</v>
      </c>
      <c r="D25" s="37">
        <f t="shared" si="1"/>
        <v>0.4563106796116505</v>
      </c>
    </row>
    <row r="26" spans="1:4" ht="18" customHeight="1">
      <c r="A26" s="34" t="s">
        <v>26</v>
      </c>
      <c r="B26" s="24">
        <v>269</v>
      </c>
      <c r="C26" s="24">
        <v>300</v>
      </c>
      <c r="D26" s="37">
        <f t="shared" si="1"/>
        <v>0.11524163568773238</v>
      </c>
    </row>
    <row r="27" spans="1:4" ht="18" customHeight="1">
      <c r="A27" s="34" t="s">
        <v>27</v>
      </c>
      <c r="B27" s="24"/>
      <c r="C27" s="24"/>
      <c r="D27" s="37"/>
    </row>
    <row r="28" spans="1:4" ht="18" customHeight="1">
      <c r="A28" s="34" t="s">
        <v>28</v>
      </c>
      <c r="B28" s="24">
        <v>9075</v>
      </c>
      <c r="C28" s="24">
        <v>8530</v>
      </c>
      <c r="D28" s="37">
        <f t="shared" si="1"/>
        <v>-0.060055096418732745</v>
      </c>
    </row>
    <row r="29" spans="1:4" ht="18" customHeight="1">
      <c r="A29" s="34" t="s">
        <v>76</v>
      </c>
      <c r="B29" s="24"/>
      <c r="C29" s="40"/>
      <c r="D29" s="37"/>
    </row>
    <row r="30" spans="1:4" ht="18" customHeight="1">
      <c r="A30" s="34" t="s">
        <v>77</v>
      </c>
      <c r="B30" s="24"/>
      <c r="C30" s="40"/>
      <c r="D30" s="37"/>
    </row>
    <row r="31" spans="1:4" ht="18" customHeight="1">
      <c r="A31" s="34" t="s">
        <v>31</v>
      </c>
      <c r="B31" s="24">
        <v>662</v>
      </c>
      <c r="C31" s="40">
        <v>1000</v>
      </c>
      <c r="D31" s="37">
        <f>C31/B31-1</f>
        <v>0.5105740181268883</v>
      </c>
    </row>
    <row r="32" spans="1:4" ht="18" customHeight="1">
      <c r="A32" s="7" t="s">
        <v>1</v>
      </c>
      <c r="B32" s="8">
        <f>SUM(B5,B23)</f>
        <v>32410</v>
      </c>
      <c r="C32" s="50">
        <f>SUM(C5,C23)</f>
        <v>34031</v>
      </c>
      <c r="D32" s="36">
        <f>C32/B32-1</f>
        <v>0.050015427337241514</v>
      </c>
    </row>
    <row r="33" spans="1:4" ht="18" customHeight="1">
      <c r="A33" s="15" t="s">
        <v>32</v>
      </c>
      <c r="B33" s="16">
        <f>B34+B38+B39+B40+B41+B42+B43+B44+B45</f>
        <v>223845</v>
      </c>
      <c r="C33" s="16">
        <f>C34+C38+C39+C40+C41+C42+C43+C44+C45</f>
        <v>97445</v>
      </c>
      <c r="D33" s="37"/>
    </row>
    <row r="34" spans="1:4" ht="18" customHeight="1">
      <c r="A34" s="17" t="s">
        <v>33</v>
      </c>
      <c r="B34" s="44">
        <f>B35+B36+B37</f>
        <v>181942</v>
      </c>
      <c r="C34" s="44">
        <f>SUM(C35:C37)</f>
        <v>94333</v>
      </c>
      <c r="D34" s="37"/>
    </row>
    <row r="35" spans="1:4" ht="18" customHeight="1">
      <c r="A35" s="43" t="s">
        <v>34</v>
      </c>
      <c r="B35" s="25">
        <v>8309</v>
      </c>
      <c r="C35" s="44">
        <v>8309</v>
      </c>
      <c r="D35" s="37"/>
    </row>
    <row r="36" spans="1:4" ht="18" customHeight="1">
      <c r="A36" s="45" t="s">
        <v>35</v>
      </c>
      <c r="B36" s="27">
        <v>61579</v>
      </c>
      <c r="C36" s="46">
        <v>60113</v>
      </c>
      <c r="D36" s="37"/>
    </row>
    <row r="37" spans="1:4" ht="18" customHeight="1">
      <c r="A37" s="33" t="s">
        <v>36</v>
      </c>
      <c r="B37" s="28">
        <v>112054</v>
      </c>
      <c r="C37" s="47">
        <v>25911</v>
      </c>
      <c r="D37" s="37"/>
    </row>
    <row r="38" spans="1:4" ht="18" customHeight="1">
      <c r="A38" s="10" t="s">
        <v>37</v>
      </c>
      <c r="B38" s="29"/>
      <c r="C38" s="47"/>
      <c r="D38" s="37"/>
    </row>
    <row r="39" spans="1:4" ht="18" customHeight="1">
      <c r="A39" s="10" t="s">
        <v>38</v>
      </c>
      <c r="B39" s="29">
        <v>8693</v>
      </c>
      <c r="C39" s="47"/>
      <c r="D39" s="37"/>
    </row>
    <row r="40" spans="1:4" ht="18" customHeight="1">
      <c r="A40" s="10" t="s">
        <v>39</v>
      </c>
      <c r="B40" s="29"/>
      <c r="C40" s="47"/>
      <c r="D40" s="37"/>
    </row>
    <row r="41" spans="1:4" ht="18" customHeight="1">
      <c r="A41" s="15" t="s">
        <v>182</v>
      </c>
      <c r="B41" s="29"/>
      <c r="C41" s="47">
        <v>3112</v>
      </c>
      <c r="D41" s="37"/>
    </row>
    <row r="42" spans="1:4" ht="18" customHeight="1">
      <c r="A42" s="15" t="s">
        <v>41</v>
      </c>
      <c r="B42" s="27"/>
      <c r="C42" s="49"/>
      <c r="D42" s="37"/>
    </row>
    <row r="43" spans="1:4" ht="18" customHeight="1">
      <c r="A43" s="15" t="s">
        <v>42</v>
      </c>
      <c r="B43" s="27">
        <v>33210</v>
      </c>
      <c r="C43" s="49"/>
      <c r="D43" s="37"/>
    </row>
    <row r="44" spans="1:4" ht="18" customHeight="1">
      <c r="A44" s="9" t="s">
        <v>43</v>
      </c>
      <c r="B44" s="48"/>
      <c r="C44" s="49"/>
      <c r="D44" s="37"/>
    </row>
    <row r="45" spans="1:4" ht="18" customHeight="1">
      <c r="A45" s="15" t="s">
        <v>44</v>
      </c>
      <c r="B45" s="46"/>
      <c r="C45" s="44"/>
      <c r="D45" s="37"/>
    </row>
    <row r="46" spans="1:4" ht="18" customHeight="1">
      <c r="A46" s="7" t="s">
        <v>45</v>
      </c>
      <c r="B46" s="19">
        <f>SUM(B32,B33)</f>
        <v>256255</v>
      </c>
      <c r="C46" s="19">
        <f>SUM(C32,C33)</f>
        <v>131476</v>
      </c>
      <c r="D46" s="36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spans="1:4" s="2" customFormat="1" ht="19.5" customHeight="1">
      <c r="A176" s="32"/>
      <c r="B176" s="32"/>
      <c r="C176" s="32"/>
      <c r="D176" s="32"/>
    </row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8.7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20.25" customHeight="1"/>
  </sheetData>
  <sheetProtection/>
  <mergeCells count="1">
    <mergeCell ref="A2:D2"/>
  </mergeCells>
  <printOptions horizontalCentered="1" verticalCentered="1"/>
  <pageMargins left="0.7480314960629921" right="0.7480314960629921" top="0.7480314960629921" bottom="0.6692913385826772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4"/>
  <sheetViews>
    <sheetView showZeros="0" tabSelected="1" zoomScale="150" zoomScaleNormal="150" zoomScalePageLayoutView="0" workbookViewId="0" topLeftCell="A1">
      <pane ySplit="4" topLeftCell="A14" activePane="bottomLeft" state="frozen"/>
      <selection pane="topLeft" activeCell="G21" sqref="G21"/>
      <selection pane="bottomLeft" activeCell="C26" sqref="C26"/>
    </sheetView>
  </sheetViews>
  <sheetFormatPr defaultColWidth="9.00390625" defaultRowHeight="14.25"/>
  <cols>
    <col min="1" max="1" width="37.875" style="1" customWidth="1"/>
    <col min="2" max="2" width="16.125" style="1" customWidth="1"/>
    <col min="3" max="3" width="20.25390625" style="81" customWidth="1"/>
    <col min="4" max="16384" width="9.00390625" style="1" customWidth="1"/>
  </cols>
  <sheetData>
    <row r="1" ht="14.25">
      <c r="A1" s="3" t="s">
        <v>210</v>
      </c>
    </row>
    <row r="2" spans="1:3" s="3" customFormat="1" ht="17.25" customHeight="1">
      <c r="A2" s="113" t="s">
        <v>202</v>
      </c>
      <c r="B2" s="113"/>
      <c r="C2" s="113"/>
    </row>
    <row r="3" ht="16.5" customHeight="1">
      <c r="C3" s="111" t="s">
        <v>183</v>
      </c>
    </row>
    <row r="4" spans="1:3" s="11" customFormat="1" ht="16.5" customHeight="1">
      <c r="A4" s="4" t="s">
        <v>3</v>
      </c>
      <c r="B4" s="4" t="s">
        <v>184</v>
      </c>
      <c r="C4" s="77" t="s">
        <v>200</v>
      </c>
    </row>
    <row r="5" spans="1:3" ht="15.75" customHeight="1">
      <c r="A5" s="6" t="s">
        <v>46</v>
      </c>
      <c r="B5" s="82">
        <v>15797</v>
      </c>
      <c r="C5" s="82">
        <v>11454</v>
      </c>
    </row>
    <row r="6" spans="1:3" ht="15.75" customHeight="1">
      <c r="A6" s="6" t="s">
        <v>47</v>
      </c>
      <c r="B6" s="82"/>
      <c r="C6" s="82"/>
    </row>
    <row r="7" spans="1:3" ht="15.75" customHeight="1">
      <c r="A7" s="6" t="s">
        <v>48</v>
      </c>
      <c r="B7" s="82"/>
      <c r="C7" s="82"/>
    </row>
    <row r="8" spans="1:6" ht="15.75" customHeight="1">
      <c r="A8" s="6" t="s">
        <v>49</v>
      </c>
      <c r="B8" s="82">
        <v>2249</v>
      </c>
      <c r="C8" s="82">
        <v>1494</v>
      </c>
      <c r="F8" s="20"/>
    </row>
    <row r="9" spans="1:7" ht="15.75" customHeight="1">
      <c r="A9" s="6" t="s">
        <v>50</v>
      </c>
      <c r="B9" s="82">
        <v>29279</v>
      </c>
      <c r="C9" s="82">
        <v>26681</v>
      </c>
      <c r="G9" s="21"/>
    </row>
    <row r="10" spans="1:7" ht="15.75" customHeight="1">
      <c r="A10" s="6" t="s">
        <v>51</v>
      </c>
      <c r="B10" s="82">
        <v>1172</v>
      </c>
      <c r="C10" s="82">
        <v>1043</v>
      </c>
      <c r="G10" s="20"/>
    </row>
    <row r="11" spans="1:3" ht="15.75" customHeight="1">
      <c r="A11" s="6" t="s">
        <v>186</v>
      </c>
      <c r="B11" s="82">
        <v>444</v>
      </c>
      <c r="C11" s="82">
        <v>1174</v>
      </c>
    </row>
    <row r="12" spans="1:3" ht="15.75" customHeight="1">
      <c r="A12" s="6" t="s">
        <v>52</v>
      </c>
      <c r="B12" s="82">
        <v>15514</v>
      </c>
      <c r="C12" s="82">
        <v>14083</v>
      </c>
    </row>
    <row r="13" spans="1:3" ht="15.75" customHeight="1">
      <c r="A13" s="14" t="s">
        <v>188</v>
      </c>
      <c r="B13" s="82">
        <v>7954</v>
      </c>
      <c r="C13" s="82">
        <v>8596</v>
      </c>
    </row>
    <row r="14" spans="1:3" ht="15.75" customHeight="1">
      <c r="A14" s="6" t="s">
        <v>53</v>
      </c>
      <c r="B14" s="82">
        <v>2783</v>
      </c>
      <c r="C14" s="82">
        <v>9</v>
      </c>
    </row>
    <row r="15" spans="1:3" ht="15.75" customHeight="1">
      <c r="A15" s="6" t="s">
        <v>189</v>
      </c>
      <c r="B15" s="82">
        <v>12370</v>
      </c>
      <c r="C15" s="82">
        <v>8724</v>
      </c>
    </row>
    <row r="16" spans="1:3" ht="15.75" customHeight="1">
      <c r="A16" s="6" t="s">
        <v>190</v>
      </c>
      <c r="B16" s="82">
        <v>31475</v>
      </c>
      <c r="C16" s="82">
        <v>23935</v>
      </c>
    </row>
    <row r="17" spans="1:3" ht="15.75" customHeight="1">
      <c r="A17" s="6" t="s">
        <v>54</v>
      </c>
      <c r="B17" s="82">
        <v>425</v>
      </c>
      <c r="C17" s="82">
        <v>20</v>
      </c>
    </row>
    <row r="18" spans="1:3" ht="15.75" customHeight="1">
      <c r="A18" s="6" t="s">
        <v>191</v>
      </c>
      <c r="B18" s="82">
        <v>50</v>
      </c>
      <c r="C18" s="82"/>
    </row>
    <row r="19" spans="1:3" ht="15.75" customHeight="1">
      <c r="A19" s="6" t="s">
        <v>192</v>
      </c>
      <c r="B19" s="82">
        <v>90</v>
      </c>
      <c r="C19" s="82">
        <v>275</v>
      </c>
    </row>
    <row r="20" spans="1:3" ht="15.75" customHeight="1">
      <c r="A20" s="14" t="s">
        <v>55</v>
      </c>
      <c r="B20" s="82"/>
      <c r="C20" s="82"/>
    </row>
    <row r="21" spans="1:3" ht="15.75" customHeight="1">
      <c r="A21" s="14" t="s">
        <v>56</v>
      </c>
      <c r="B21" s="82"/>
      <c r="C21" s="82"/>
    </row>
    <row r="22" spans="1:3" ht="15.75" customHeight="1">
      <c r="A22" s="14" t="s">
        <v>57</v>
      </c>
      <c r="B22" s="82">
        <v>20</v>
      </c>
      <c r="C22" s="82"/>
    </row>
    <row r="23" spans="1:3" ht="15.75" customHeight="1">
      <c r="A23" s="14" t="s">
        <v>58</v>
      </c>
      <c r="B23" s="82">
        <v>5807</v>
      </c>
      <c r="C23" s="82">
        <v>9448</v>
      </c>
    </row>
    <row r="24" spans="1:3" ht="15.75" customHeight="1">
      <c r="A24" s="14" t="s">
        <v>59</v>
      </c>
      <c r="B24" s="82"/>
      <c r="C24" s="82"/>
    </row>
    <row r="25" spans="1:3" ht="15.75" customHeight="1">
      <c r="A25" s="14" t="s">
        <v>193</v>
      </c>
      <c r="B25" s="82">
        <v>925</v>
      </c>
      <c r="C25" s="82">
        <v>255</v>
      </c>
    </row>
    <row r="26" spans="1:3" ht="15.75" customHeight="1">
      <c r="A26" s="86" t="s">
        <v>179</v>
      </c>
      <c r="B26" s="82">
        <v>1100</v>
      </c>
      <c r="C26" s="82">
        <v>1100</v>
      </c>
    </row>
    <row r="27" spans="1:3" ht="15.75" customHeight="1">
      <c r="A27" s="86" t="s">
        <v>180</v>
      </c>
      <c r="B27" s="82"/>
      <c r="C27" s="82"/>
    </row>
    <row r="28" spans="1:3" ht="15.75" customHeight="1">
      <c r="A28" s="34" t="s">
        <v>212</v>
      </c>
      <c r="B28" s="82"/>
      <c r="C28" s="82">
        <v>23185</v>
      </c>
    </row>
    <row r="29" spans="1:3" ht="15.75" customHeight="1">
      <c r="A29" s="7" t="s">
        <v>2</v>
      </c>
      <c r="B29" s="78">
        <f>SUM(B5:B28)</f>
        <v>127454</v>
      </c>
      <c r="C29" s="78">
        <f>SUM(C5:C28)</f>
        <v>131476</v>
      </c>
    </row>
    <row r="30" spans="1:3" ht="15.75" customHeight="1">
      <c r="A30" s="15" t="s">
        <v>60</v>
      </c>
      <c r="B30" s="16"/>
      <c r="C30" s="79">
        <f>C31+C36+C37+C38+C39+C40+C41+C42</f>
        <v>0</v>
      </c>
    </row>
    <row r="31" spans="1:3" ht="15.75" customHeight="1">
      <c r="A31" s="17" t="s">
        <v>61</v>
      </c>
      <c r="B31" s="25"/>
      <c r="C31" s="83"/>
    </row>
    <row r="32" spans="1:3" ht="15.75" customHeight="1">
      <c r="A32" s="18" t="s">
        <v>62</v>
      </c>
      <c r="B32" s="25"/>
      <c r="C32" s="83"/>
    </row>
    <row r="33" spans="1:3" ht="15.75" customHeight="1">
      <c r="A33" s="18" t="s">
        <v>63</v>
      </c>
      <c r="B33" s="25"/>
      <c r="C33" s="83"/>
    </row>
    <row r="34" spans="1:3" ht="15.75" customHeight="1">
      <c r="A34" s="18" t="s">
        <v>64</v>
      </c>
      <c r="B34" s="25"/>
      <c r="C34" s="83"/>
    </row>
    <row r="35" spans="1:3" ht="15.75" customHeight="1">
      <c r="A35" s="18" t="s">
        <v>65</v>
      </c>
      <c r="B35" s="25"/>
      <c r="C35" s="84"/>
    </row>
    <row r="36" spans="1:3" ht="15.75" customHeight="1">
      <c r="A36" s="17" t="s">
        <v>66</v>
      </c>
      <c r="B36" s="25"/>
      <c r="C36" s="83"/>
    </row>
    <row r="37" spans="1:3" ht="15.75" customHeight="1">
      <c r="A37" s="17" t="s">
        <v>67</v>
      </c>
      <c r="B37" s="25"/>
      <c r="C37" s="83"/>
    </row>
    <row r="38" spans="1:3" ht="15.75" customHeight="1">
      <c r="A38" s="17" t="s">
        <v>68</v>
      </c>
      <c r="B38" s="25"/>
      <c r="C38" s="83"/>
    </row>
    <row r="39" spans="1:3" ht="15.75" customHeight="1">
      <c r="A39" s="17" t="s">
        <v>69</v>
      </c>
      <c r="B39" s="25"/>
      <c r="C39" s="83"/>
    </row>
    <row r="40" spans="1:3" ht="15.75" customHeight="1">
      <c r="A40" s="17" t="s">
        <v>70</v>
      </c>
      <c r="B40" s="26"/>
      <c r="C40" s="85"/>
    </row>
    <row r="41" spans="1:3" ht="15.75" customHeight="1">
      <c r="A41" s="17" t="s">
        <v>71</v>
      </c>
      <c r="B41" s="23"/>
      <c r="C41" s="85"/>
    </row>
    <row r="42" spans="1:3" ht="15.75" customHeight="1">
      <c r="A42" s="17" t="s">
        <v>72</v>
      </c>
      <c r="B42" s="23"/>
      <c r="C42" s="85"/>
    </row>
    <row r="43" spans="1:3" ht="15.75" customHeight="1">
      <c r="A43" s="17" t="s">
        <v>73</v>
      </c>
      <c r="B43" s="23"/>
      <c r="C43" s="85"/>
    </row>
    <row r="44" spans="1:3" ht="15.75" customHeight="1">
      <c r="A44" s="17" t="s">
        <v>74</v>
      </c>
      <c r="B44" s="23"/>
      <c r="C44" s="85"/>
    </row>
    <row r="45" spans="1:3" ht="15.75" customHeight="1">
      <c r="A45" s="7" t="s">
        <v>75</v>
      </c>
      <c r="B45" s="19">
        <f>SUM(B29,B30)</f>
        <v>127454</v>
      </c>
      <c r="C45" s="80">
        <f>SUM(C29,C30)</f>
        <v>131476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spans="1:3" s="2" customFormat="1" ht="19.5" customHeight="1">
      <c r="A174" s="1"/>
      <c r="B174" s="1"/>
      <c r="C174" s="81"/>
    </row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8.7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20.25" customHeight="1"/>
  </sheetData>
  <sheetProtection/>
  <mergeCells count="1">
    <mergeCell ref="A2:C2"/>
  </mergeCells>
  <printOptions horizontalCentered="1" verticalCentered="1"/>
  <pageMargins left="0.7480314960629921" right="0.7480314960629921" top="0.72" bottom="0.44" header="0.5118110236220472" footer="0.2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showZeros="0" zoomScalePageLayoutView="0" workbookViewId="0" topLeftCell="A1">
      <pane ySplit="4" topLeftCell="A58" activePane="bottomLeft" state="frozen"/>
      <selection pane="topLeft" activeCell="G21" sqref="G21"/>
      <selection pane="bottomLeft" activeCell="Q16" sqref="Q16"/>
    </sheetView>
  </sheetViews>
  <sheetFormatPr defaultColWidth="9.00390625" defaultRowHeight="14.25"/>
  <cols>
    <col min="1" max="1" width="40.50390625" style="31" bestFit="1" customWidth="1"/>
    <col min="2" max="4" width="10.625" style="31" customWidth="1"/>
    <col min="5" max="5" width="9.50390625" style="31" customWidth="1"/>
    <col min="6" max="6" width="9.625" style="31" customWidth="1"/>
    <col min="7" max="7" width="9.875" style="31" customWidth="1"/>
    <col min="8" max="8" width="10.625" style="31" customWidth="1"/>
    <col min="9" max="9" width="34.375" style="31" customWidth="1"/>
    <col min="10" max="10" width="8.875" style="31" customWidth="1"/>
    <col min="11" max="11" width="10.625" style="31" customWidth="1"/>
    <col min="12" max="12" width="10.125" style="31" customWidth="1"/>
    <col min="13" max="13" width="9.875" style="31" customWidth="1"/>
    <col min="14" max="14" width="9.50390625" style="31" customWidth="1"/>
    <col min="15" max="15" width="8.75390625" style="31" customWidth="1"/>
    <col min="16" max="16384" width="9.00390625" style="31" customWidth="1"/>
  </cols>
  <sheetData>
    <row r="1" ht="20.25">
      <c r="A1" s="112" t="s">
        <v>211</v>
      </c>
    </row>
    <row r="2" spans="1:15" ht="24" customHeight="1">
      <c r="A2" s="114" t="s">
        <v>203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7.25" customHeight="1">
      <c r="A3" s="53"/>
      <c r="D3" s="54"/>
      <c r="E3" s="54"/>
      <c r="F3" s="54"/>
      <c r="G3" s="54"/>
      <c r="H3" s="54"/>
      <c r="I3" s="55"/>
      <c r="J3" s="55"/>
      <c r="K3" s="55"/>
      <c r="L3" s="55"/>
      <c r="M3" s="55"/>
      <c r="N3" s="55"/>
      <c r="O3" s="54" t="s">
        <v>0</v>
      </c>
    </row>
    <row r="4" spans="1:15" ht="35.25" customHeight="1">
      <c r="A4" s="30" t="s">
        <v>86</v>
      </c>
      <c r="B4" s="30" t="s">
        <v>195</v>
      </c>
      <c r="C4" s="30" t="s">
        <v>184</v>
      </c>
      <c r="D4" s="30" t="s">
        <v>196</v>
      </c>
      <c r="E4" s="30" t="s">
        <v>4</v>
      </c>
      <c r="F4" s="30" t="s">
        <v>185</v>
      </c>
      <c r="G4" s="30" t="s">
        <v>200</v>
      </c>
      <c r="H4" s="30" t="s">
        <v>201</v>
      </c>
      <c r="I4" s="30" t="s">
        <v>87</v>
      </c>
      <c r="J4" s="30" t="s">
        <v>195</v>
      </c>
      <c r="K4" s="30" t="s">
        <v>198</v>
      </c>
      <c r="L4" s="30" t="s">
        <v>196</v>
      </c>
      <c r="M4" s="30" t="s">
        <v>4</v>
      </c>
      <c r="N4" s="30" t="s">
        <v>185</v>
      </c>
      <c r="O4" s="30" t="s">
        <v>200</v>
      </c>
    </row>
    <row r="5" spans="1:15" ht="19.5" customHeight="1">
      <c r="A5" s="56" t="s">
        <v>88</v>
      </c>
      <c r="B5" s="57"/>
      <c r="C5" s="57"/>
      <c r="D5" s="57"/>
      <c r="E5" s="58"/>
      <c r="F5" s="58"/>
      <c r="G5" s="59"/>
      <c r="H5" s="58"/>
      <c r="I5" s="56" t="s">
        <v>78</v>
      </c>
      <c r="J5" s="60"/>
      <c r="K5" s="60"/>
      <c r="L5" s="60"/>
      <c r="M5" s="61"/>
      <c r="N5" s="61"/>
      <c r="O5" s="60"/>
    </row>
    <row r="6" spans="1:15" ht="19.5" customHeight="1">
      <c r="A6" s="56" t="s">
        <v>89</v>
      </c>
      <c r="B6" s="57"/>
      <c r="C6" s="57"/>
      <c r="D6" s="57"/>
      <c r="E6" s="58"/>
      <c r="F6" s="58"/>
      <c r="G6" s="59"/>
      <c r="H6" s="58"/>
      <c r="I6" s="56" t="s">
        <v>90</v>
      </c>
      <c r="J6" s="59"/>
      <c r="K6" s="59"/>
      <c r="L6" s="59"/>
      <c r="M6" s="61"/>
      <c r="N6" s="61"/>
      <c r="O6" s="62"/>
    </row>
    <row r="7" spans="1:15" ht="19.5" customHeight="1">
      <c r="A7" s="56" t="s">
        <v>91</v>
      </c>
      <c r="B7" s="57"/>
      <c r="C7" s="57"/>
      <c r="D7" s="57"/>
      <c r="E7" s="58"/>
      <c r="F7" s="58"/>
      <c r="G7" s="59"/>
      <c r="H7" s="58"/>
      <c r="I7" s="56" t="s">
        <v>92</v>
      </c>
      <c r="J7" s="59"/>
      <c r="K7" s="59"/>
      <c r="L7" s="59"/>
      <c r="M7" s="61"/>
      <c r="N7" s="61"/>
      <c r="O7" s="59"/>
    </row>
    <row r="8" spans="1:15" ht="19.5" customHeight="1">
      <c r="A8" s="56" t="s">
        <v>93</v>
      </c>
      <c r="B8" s="57"/>
      <c r="C8" s="57"/>
      <c r="D8" s="57"/>
      <c r="E8" s="58"/>
      <c r="F8" s="58"/>
      <c r="G8" s="59"/>
      <c r="H8" s="58"/>
      <c r="I8" s="56" t="s">
        <v>94</v>
      </c>
      <c r="J8" s="59"/>
      <c r="K8" s="59"/>
      <c r="L8" s="59"/>
      <c r="M8" s="61"/>
      <c r="N8" s="61"/>
      <c r="O8" s="62"/>
    </row>
    <row r="9" spans="1:15" ht="19.5" customHeight="1">
      <c r="A9" s="56" t="s">
        <v>95</v>
      </c>
      <c r="B9" s="57"/>
      <c r="C9" s="57"/>
      <c r="D9" s="57"/>
      <c r="E9" s="58"/>
      <c r="F9" s="58"/>
      <c r="G9" s="59"/>
      <c r="H9" s="58"/>
      <c r="I9" s="56" t="s">
        <v>96</v>
      </c>
      <c r="J9" s="59"/>
      <c r="K9" s="59"/>
      <c r="L9" s="59"/>
      <c r="M9" s="61"/>
      <c r="N9" s="61"/>
      <c r="O9" s="62"/>
    </row>
    <row r="10" spans="1:15" ht="19.5" customHeight="1">
      <c r="A10" s="56" t="s">
        <v>97</v>
      </c>
      <c r="B10" s="57"/>
      <c r="C10" s="57"/>
      <c r="D10" s="57"/>
      <c r="E10" s="58"/>
      <c r="F10" s="58"/>
      <c r="G10" s="59"/>
      <c r="H10" s="58"/>
      <c r="I10" s="56" t="s">
        <v>98</v>
      </c>
      <c r="J10" s="59"/>
      <c r="K10" s="59"/>
      <c r="L10" s="59"/>
      <c r="M10" s="61"/>
      <c r="N10" s="61"/>
      <c r="O10" s="62"/>
    </row>
    <row r="11" spans="1:15" ht="19.5" customHeight="1">
      <c r="A11" s="56" t="s">
        <v>99</v>
      </c>
      <c r="B11" s="57"/>
      <c r="C11" s="57"/>
      <c r="D11" s="57"/>
      <c r="E11" s="58"/>
      <c r="F11" s="58"/>
      <c r="G11" s="59"/>
      <c r="H11" s="58"/>
      <c r="I11" s="56" t="s">
        <v>79</v>
      </c>
      <c r="J11" s="59">
        <f>SUM(J12:J14)</f>
        <v>19</v>
      </c>
      <c r="K11" s="59">
        <f>SUM(K12:K14)</f>
        <v>26</v>
      </c>
      <c r="L11" s="59">
        <f>SUM(L12:L14)</f>
        <v>26</v>
      </c>
      <c r="M11" s="61">
        <f>L11/K11</f>
        <v>1</v>
      </c>
      <c r="N11" s="61">
        <f>L11/J11-1</f>
        <v>0.368421052631579</v>
      </c>
      <c r="O11" s="59">
        <f>SUM(O12:O14)</f>
        <v>0</v>
      </c>
    </row>
    <row r="12" spans="1:15" ht="19.5" customHeight="1">
      <c r="A12" s="56" t="s">
        <v>100</v>
      </c>
      <c r="B12" s="57"/>
      <c r="C12" s="57"/>
      <c r="D12" s="57"/>
      <c r="E12" s="58"/>
      <c r="F12" s="58"/>
      <c r="G12" s="59"/>
      <c r="H12" s="58"/>
      <c r="I12" s="56" t="s">
        <v>101</v>
      </c>
      <c r="J12" s="59">
        <v>19</v>
      </c>
      <c r="K12" s="59">
        <v>26</v>
      </c>
      <c r="L12" s="59">
        <v>26</v>
      </c>
      <c r="M12" s="61">
        <f>L12/K12</f>
        <v>1</v>
      </c>
      <c r="N12" s="61">
        <f>L12/J12-1</f>
        <v>0.368421052631579</v>
      </c>
      <c r="O12" s="62"/>
    </row>
    <row r="13" spans="1:15" ht="19.5" customHeight="1">
      <c r="A13" s="56" t="s">
        <v>102</v>
      </c>
      <c r="B13" s="57"/>
      <c r="C13" s="57"/>
      <c r="D13" s="57"/>
      <c r="E13" s="58"/>
      <c r="F13" s="58"/>
      <c r="G13" s="59"/>
      <c r="H13" s="58"/>
      <c r="I13" s="56" t="s">
        <v>103</v>
      </c>
      <c r="J13" s="59"/>
      <c r="K13" s="59"/>
      <c r="L13" s="59"/>
      <c r="M13" s="61"/>
      <c r="N13" s="61"/>
      <c r="O13" s="62"/>
    </row>
    <row r="14" spans="1:15" ht="19.5" customHeight="1">
      <c r="A14" s="56" t="s">
        <v>104</v>
      </c>
      <c r="B14" s="57"/>
      <c r="C14" s="57"/>
      <c r="D14" s="57"/>
      <c r="E14" s="58"/>
      <c r="F14" s="58"/>
      <c r="G14" s="59"/>
      <c r="H14" s="58"/>
      <c r="I14" s="56" t="s">
        <v>105</v>
      </c>
      <c r="J14" s="59"/>
      <c r="K14" s="59"/>
      <c r="L14" s="59"/>
      <c r="M14" s="61"/>
      <c r="N14" s="61"/>
      <c r="O14" s="59"/>
    </row>
    <row r="15" spans="1:15" ht="19.5" customHeight="1">
      <c r="A15" s="56" t="s">
        <v>106</v>
      </c>
      <c r="B15" s="57"/>
      <c r="C15" s="57"/>
      <c r="D15" s="57"/>
      <c r="E15" s="58"/>
      <c r="F15" s="58"/>
      <c r="G15" s="59"/>
      <c r="H15" s="58"/>
      <c r="I15" s="56" t="s">
        <v>80</v>
      </c>
      <c r="J15" s="59"/>
      <c r="K15" s="59"/>
      <c r="L15" s="59"/>
      <c r="M15" s="61"/>
      <c r="N15" s="61"/>
      <c r="O15" s="59"/>
    </row>
    <row r="16" spans="1:15" ht="19.5" customHeight="1">
      <c r="A16" s="56" t="s">
        <v>107</v>
      </c>
      <c r="B16" s="57"/>
      <c r="C16" s="57"/>
      <c r="D16" s="57"/>
      <c r="E16" s="58"/>
      <c r="F16" s="58"/>
      <c r="G16" s="59"/>
      <c r="H16" s="58"/>
      <c r="I16" s="56" t="s">
        <v>108</v>
      </c>
      <c r="J16" s="59"/>
      <c r="K16" s="59"/>
      <c r="L16" s="59"/>
      <c r="M16" s="61"/>
      <c r="N16" s="61"/>
      <c r="O16" s="62"/>
    </row>
    <row r="17" spans="1:15" ht="19.5" customHeight="1">
      <c r="A17" s="56" t="s">
        <v>109</v>
      </c>
      <c r="B17" s="57"/>
      <c r="C17" s="57"/>
      <c r="D17" s="57"/>
      <c r="E17" s="58"/>
      <c r="F17" s="58"/>
      <c r="G17" s="59"/>
      <c r="H17" s="58"/>
      <c r="I17" s="56" t="s">
        <v>81</v>
      </c>
      <c r="J17" s="59">
        <f>SUM(J18:J25)</f>
        <v>15635</v>
      </c>
      <c r="K17" s="59">
        <f>SUM(K18:K25)</f>
        <v>7378</v>
      </c>
      <c r="L17" s="59">
        <f>SUM(L18:L25)</f>
        <v>6226</v>
      </c>
      <c r="M17" s="61">
        <f>L17/K17</f>
        <v>0.8438601246950393</v>
      </c>
      <c r="N17" s="61">
        <f>L17/J17-1</f>
        <v>-0.6017908538535337</v>
      </c>
      <c r="O17" s="59">
        <f>SUM(O18:O25)</f>
        <v>0</v>
      </c>
    </row>
    <row r="18" spans="1:15" ht="19.5" customHeight="1">
      <c r="A18" s="56" t="s">
        <v>110</v>
      </c>
      <c r="B18" s="57"/>
      <c r="C18" s="57"/>
      <c r="D18" s="57"/>
      <c r="E18" s="58"/>
      <c r="F18" s="58"/>
      <c r="G18" s="59"/>
      <c r="H18" s="58"/>
      <c r="I18" s="56" t="s">
        <v>111</v>
      </c>
      <c r="J18" s="59"/>
      <c r="K18" s="59">
        <v>7284</v>
      </c>
      <c r="L18" s="59">
        <v>6132</v>
      </c>
      <c r="M18" s="61"/>
      <c r="N18" s="61"/>
      <c r="O18" s="62"/>
    </row>
    <row r="19" spans="1:15" ht="19.5" customHeight="1">
      <c r="A19" s="63" t="s">
        <v>112</v>
      </c>
      <c r="B19" s="57"/>
      <c r="C19" s="57"/>
      <c r="D19" s="57"/>
      <c r="E19" s="58"/>
      <c r="F19" s="58"/>
      <c r="G19" s="59"/>
      <c r="H19" s="58"/>
      <c r="I19" s="56" t="s">
        <v>113</v>
      </c>
      <c r="J19" s="59">
        <v>15635</v>
      </c>
      <c r="K19" s="59">
        <v>94</v>
      </c>
      <c r="L19" s="59">
        <v>94</v>
      </c>
      <c r="M19" s="61">
        <f>L19/K19</f>
        <v>1</v>
      </c>
      <c r="N19" s="61">
        <f>L19/J19-1</f>
        <v>-0.9939878477774224</v>
      </c>
      <c r="O19" s="62"/>
    </row>
    <row r="20" spans="1:15" ht="19.5" customHeight="1">
      <c r="A20" s="56" t="s">
        <v>114</v>
      </c>
      <c r="B20" s="57"/>
      <c r="C20" s="57"/>
      <c r="D20" s="57"/>
      <c r="E20" s="58"/>
      <c r="F20" s="58"/>
      <c r="G20" s="59"/>
      <c r="H20" s="58"/>
      <c r="I20" s="56" t="s">
        <v>115</v>
      </c>
      <c r="J20" s="59"/>
      <c r="K20" s="59"/>
      <c r="L20" s="59"/>
      <c r="M20" s="61"/>
      <c r="N20" s="61"/>
      <c r="O20" s="62"/>
    </row>
    <row r="21" spans="1:15" ht="25.5" customHeight="1">
      <c r="A21" s="56" t="s">
        <v>116</v>
      </c>
      <c r="B21" s="57"/>
      <c r="C21" s="57"/>
      <c r="D21" s="57"/>
      <c r="E21" s="58"/>
      <c r="F21" s="58"/>
      <c r="G21" s="59"/>
      <c r="H21" s="58"/>
      <c r="I21" s="56" t="s">
        <v>117</v>
      </c>
      <c r="J21" s="59"/>
      <c r="K21" s="59"/>
      <c r="L21" s="59"/>
      <c r="M21" s="61"/>
      <c r="N21" s="61"/>
      <c r="O21" s="62"/>
    </row>
    <row r="22" spans="1:15" ht="19.5" customHeight="1">
      <c r="A22" s="56" t="s">
        <v>118</v>
      </c>
      <c r="B22" s="57"/>
      <c r="C22" s="57"/>
      <c r="D22" s="57"/>
      <c r="E22" s="58"/>
      <c r="F22" s="58"/>
      <c r="G22" s="59"/>
      <c r="H22" s="58"/>
      <c r="I22" s="56" t="s">
        <v>119</v>
      </c>
      <c r="J22" s="59"/>
      <c r="K22" s="59"/>
      <c r="L22" s="59"/>
      <c r="M22" s="61"/>
      <c r="N22" s="61"/>
      <c r="O22" s="59"/>
    </row>
    <row r="23" spans="1:15" ht="19.5" customHeight="1">
      <c r="A23" s="56" t="s">
        <v>120</v>
      </c>
      <c r="B23" s="57"/>
      <c r="C23" s="57"/>
      <c r="D23" s="57"/>
      <c r="E23" s="58"/>
      <c r="F23" s="58"/>
      <c r="G23" s="59"/>
      <c r="H23" s="58"/>
      <c r="I23" s="56" t="s">
        <v>121</v>
      </c>
      <c r="J23" s="59"/>
      <c r="K23" s="59"/>
      <c r="L23" s="59"/>
      <c r="M23" s="61"/>
      <c r="N23" s="61"/>
      <c r="O23" s="62"/>
    </row>
    <row r="24" spans="1:15" ht="19.5" customHeight="1">
      <c r="A24" s="56" t="s">
        <v>122</v>
      </c>
      <c r="B24" s="57"/>
      <c r="C24" s="57"/>
      <c r="D24" s="57"/>
      <c r="E24" s="58"/>
      <c r="F24" s="58"/>
      <c r="G24" s="59"/>
      <c r="H24" s="58"/>
      <c r="I24" s="56" t="s">
        <v>123</v>
      </c>
      <c r="J24" s="59"/>
      <c r="K24" s="59"/>
      <c r="L24" s="59"/>
      <c r="M24" s="61"/>
      <c r="N24" s="61"/>
      <c r="O24" s="62"/>
    </row>
    <row r="25" spans="1:15" ht="19.5" customHeight="1">
      <c r="A25" s="56" t="s">
        <v>124</v>
      </c>
      <c r="B25" s="57"/>
      <c r="C25" s="57"/>
      <c r="D25" s="57"/>
      <c r="E25" s="58"/>
      <c r="F25" s="58"/>
      <c r="G25" s="59"/>
      <c r="H25" s="58"/>
      <c r="I25" s="64" t="s">
        <v>125</v>
      </c>
      <c r="J25" s="59"/>
      <c r="K25" s="59"/>
      <c r="L25" s="59"/>
      <c r="M25" s="61"/>
      <c r="N25" s="61"/>
      <c r="O25" s="62"/>
    </row>
    <row r="26" spans="1:15" ht="19.5" customHeight="1">
      <c r="A26" s="56" t="s">
        <v>126</v>
      </c>
      <c r="B26" s="59"/>
      <c r="C26" s="59"/>
      <c r="D26" s="59"/>
      <c r="E26" s="58"/>
      <c r="F26" s="58"/>
      <c r="G26" s="59"/>
      <c r="H26" s="58"/>
      <c r="I26" s="56" t="s">
        <v>82</v>
      </c>
      <c r="J26" s="62"/>
      <c r="K26" s="62"/>
      <c r="L26" s="62"/>
      <c r="M26" s="61"/>
      <c r="N26" s="61"/>
      <c r="O26" s="62"/>
    </row>
    <row r="27" spans="1:15" ht="19.5" customHeight="1">
      <c r="A27" s="56" t="s">
        <v>127</v>
      </c>
      <c r="B27" s="59"/>
      <c r="C27" s="59"/>
      <c r="D27" s="59"/>
      <c r="E27" s="58"/>
      <c r="F27" s="58"/>
      <c r="G27" s="59"/>
      <c r="H27" s="58"/>
      <c r="I27" s="56" t="s">
        <v>128</v>
      </c>
      <c r="J27" s="62"/>
      <c r="K27" s="62"/>
      <c r="L27" s="62"/>
      <c r="M27" s="61"/>
      <c r="N27" s="61"/>
      <c r="O27" s="62"/>
    </row>
    <row r="28" spans="1:15" ht="19.5" customHeight="1">
      <c r="A28" s="56" t="s">
        <v>129</v>
      </c>
      <c r="B28" s="59"/>
      <c r="C28" s="59"/>
      <c r="D28" s="59"/>
      <c r="E28" s="58"/>
      <c r="F28" s="58"/>
      <c r="G28" s="59"/>
      <c r="H28" s="58"/>
      <c r="I28" s="56" t="s">
        <v>130</v>
      </c>
      <c r="J28" s="62"/>
      <c r="K28" s="62"/>
      <c r="L28" s="62"/>
      <c r="M28" s="61"/>
      <c r="N28" s="61"/>
      <c r="O28" s="62"/>
    </row>
    <row r="29" spans="1:15" ht="19.5" customHeight="1">
      <c r="A29" s="56" t="s">
        <v>131</v>
      </c>
      <c r="B29" s="57"/>
      <c r="C29" s="57"/>
      <c r="D29" s="57"/>
      <c r="E29" s="58"/>
      <c r="F29" s="58"/>
      <c r="G29" s="59"/>
      <c r="H29" s="58"/>
      <c r="I29" s="56" t="s">
        <v>132</v>
      </c>
      <c r="J29" s="62"/>
      <c r="K29" s="62"/>
      <c r="L29" s="62"/>
      <c r="M29" s="61"/>
      <c r="N29" s="61"/>
      <c r="O29" s="62"/>
    </row>
    <row r="30" spans="1:15" ht="19.5" customHeight="1">
      <c r="A30" s="56" t="s">
        <v>133</v>
      </c>
      <c r="B30" s="57"/>
      <c r="C30" s="57"/>
      <c r="D30" s="57"/>
      <c r="E30" s="58"/>
      <c r="F30" s="58"/>
      <c r="G30" s="59"/>
      <c r="H30" s="58"/>
      <c r="I30" s="56" t="s">
        <v>134</v>
      </c>
      <c r="J30" s="62"/>
      <c r="K30" s="62"/>
      <c r="L30" s="62"/>
      <c r="M30" s="61"/>
      <c r="N30" s="61"/>
      <c r="O30" s="62"/>
    </row>
    <row r="31" spans="1:15" ht="25.5" customHeight="1">
      <c r="A31" s="56" t="s">
        <v>135</v>
      </c>
      <c r="B31" s="57"/>
      <c r="C31" s="57"/>
      <c r="D31" s="57"/>
      <c r="E31" s="58"/>
      <c r="F31" s="58"/>
      <c r="G31" s="59"/>
      <c r="H31" s="58"/>
      <c r="I31" s="56" t="s">
        <v>136</v>
      </c>
      <c r="J31" s="62"/>
      <c r="K31" s="62"/>
      <c r="L31" s="62"/>
      <c r="M31" s="61"/>
      <c r="N31" s="61"/>
      <c r="O31" s="62"/>
    </row>
    <row r="32" spans="1:15" ht="19.5" customHeight="1">
      <c r="A32" s="56" t="s">
        <v>137</v>
      </c>
      <c r="B32" s="57"/>
      <c r="C32" s="57"/>
      <c r="D32" s="57"/>
      <c r="E32" s="58"/>
      <c r="F32" s="58"/>
      <c r="G32" s="59"/>
      <c r="H32" s="58"/>
      <c r="I32" s="56" t="s">
        <v>138</v>
      </c>
      <c r="J32" s="62"/>
      <c r="K32" s="62"/>
      <c r="L32" s="62"/>
      <c r="M32" s="61"/>
      <c r="N32" s="61"/>
      <c r="O32" s="62"/>
    </row>
    <row r="33" spans="1:15" ht="19.5" customHeight="1">
      <c r="A33" s="56" t="s">
        <v>139</v>
      </c>
      <c r="B33" s="57"/>
      <c r="C33" s="57"/>
      <c r="D33" s="57"/>
      <c r="E33" s="58"/>
      <c r="F33" s="58"/>
      <c r="G33" s="59"/>
      <c r="H33" s="58"/>
      <c r="I33" s="56" t="s">
        <v>140</v>
      </c>
      <c r="J33" s="62"/>
      <c r="K33" s="62"/>
      <c r="L33" s="62"/>
      <c r="M33" s="61"/>
      <c r="N33" s="61"/>
      <c r="O33" s="62"/>
    </row>
    <row r="34" spans="1:15" ht="19.5" customHeight="1">
      <c r="A34" s="56" t="s">
        <v>141</v>
      </c>
      <c r="B34" s="57"/>
      <c r="C34" s="57"/>
      <c r="D34" s="57"/>
      <c r="E34" s="58"/>
      <c r="F34" s="58"/>
      <c r="G34" s="59"/>
      <c r="H34" s="58"/>
      <c r="I34" s="56" t="s">
        <v>142</v>
      </c>
      <c r="J34" s="62"/>
      <c r="K34" s="62"/>
      <c r="L34" s="62"/>
      <c r="M34" s="61"/>
      <c r="N34" s="61"/>
      <c r="O34" s="62"/>
    </row>
    <row r="35" spans="1:15" ht="19.5" customHeight="1">
      <c r="A35" s="64" t="s">
        <v>143</v>
      </c>
      <c r="B35" s="57"/>
      <c r="C35" s="57"/>
      <c r="D35" s="57"/>
      <c r="E35" s="58"/>
      <c r="F35" s="58"/>
      <c r="G35" s="59"/>
      <c r="H35" s="58"/>
      <c r="I35" s="56" t="s">
        <v>144</v>
      </c>
      <c r="J35" s="62"/>
      <c r="K35" s="62"/>
      <c r="L35" s="62"/>
      <c r="M35" s="61"/>
      <c r="N35" s="61"/>
      <c r="O35" s="62"/>
    </row>
    <row r="36" spans="1:15" ht="19.5" customHeight="1">
      <c r="A36" s="64" t="s">
        <v>145</v>
      </c>
      <c r="B36" s="57"/>
      <c r="C36" s="57"/>
      <c r="D36" s="57"/>
      <c r="E36" s="58"/>
      <c r="F36" s="58"/>
      <c r="G36" s="59"/>
      <c r="H36" s="58"/>
      <c r="I36" s="56" t="s">
        <v>83</v>
      </c>
      <c r="J36" s="62"/>
      <c r="K36" s="62"/>
      <c r="L36" s="62"/>
      <c r="M36" s="61"/>
      <c r="N36" s="61"/>
      <c r="O36" s="62"/>
    </row>
    <row r="37" spans="1:15" ht="19.5" customHeight="1">
      <c r="A37" s="56" t="s">
        <v>146</v>
      </c>
      <c r="B37" s="57"/>
      <c r="C37" s="57"/>
      <c r="D37" s="57"/>
      <c r="E37" s="58"/>
      <c r="F37" s="58"/>
      <c r="G37" s="59"/>
      <c r="H37" s="58"/>
      <c r="I37" s="65" t="s">
        <v>147</v>
      </c>
      <c r="J37" s="62"/>
      <c r="K37" s="62"/>
      <c r="L37" s="62"/>
      <c r="M37" s="61"/>
      <c r="N37" s="61"/>
      <c r="O37" s="66"/>
    </row>
    <row r="38" spans="1:15" s="67" customFormat="1" ht="19.5" customHeight="1" hidden="1">
      <c r="A38" s="56"/>
      <c r="B38" s="57"/>
      <c r="C38" s="57"/>
      <c r="D38" s="57"/>
      <c r="E38" s="58"/>
      <c r="F38" s="58"/>
      <c r="G38" s="59"/>
      <c r="H38" s="58"/>
      <c r="I38" s="56" t="s">
        <v>148</v>
      </c>
      <c r="J38" s="62"/>
      <c r="K38" s="62"/>
      <c r="L38" s="62"/>
      <c r="M38" s="61"/>
      <c r="N38" s="61"/>
      <c r="O38" s="62"/>
    </row>
    <row r="39" spans="1:15" ht="19.5" customHeight="1" hidden="1">
      <c r="A39" s="65"/>
      <c r="B39" s="57"/>
      <c r="C39" s="57"/>
      <c r="D39" s="57"/>
      <c r="E39" s="58"/>
      <c r="F39" s="58"/>
      <c r="G39" s="59"/>
      <c r="H39" s="58"/>
      <c r="I39" s="56" t="s">
        <v>149</v>
      </c>
      <c r="J39" s="62"/>
      <c r="K39" s="62"/>
      <c r="L39" s="62"/>
      <c r="M39" s="61"/>
      <c r="N39" s="61"/>
      <c r="O39" s="62"/>
    </row>
    <row r="40" spans="1:15" ht="19.5" customHeight="1" hidden="1">
      <c r="A40" s="64"/>
      <c r="B40" s="57"/>
      <c r="C40" s="57"/>
      <c r="D40" s="57"/>
      <c r="E40" s="58"/>
      <c r="F40" s="58"/>
      <c r="G40" s="59"/>
      <c r="H40" s="58"/>
      <c r="I40" s="56" t="s">
        <v>150</v>
      </c>
      <c r="J40" s="62"/>
      <c r="K40" s="62"/>
      <c r="L40" s="62"/>
      <c r="M40" s="61"/>
      <c r="N40" s="61"/>
      <c r="O40" s="62"/>
    </row>
    <row r="41" spans="1:15" ht="19.5" customHeight="1" hidden="1">
      <c r="A41" s="64"/>
      <c r="B41" s="57"/>
      <c r="C41" s="57"/>
      <c r="D41" s="57"/>
      <c r="E41" s="58"/>
      <c r="F41" s="58"/>
      <c r="G41" s="59"/>
      <c r="H41" s="58"/>
      <c r="I41" s="56" t="s">
        <v>151</v>
      </c>
      <c r="J41" s="62"/>
      <c r="K41" s="62"/>
      <c r="L41" s="62"/>
      <c r="M41" s="61"/>
      <c r="N41" s="61"/>
      <c r="O41" s="62"/>
    </row>
    <row r="42" spans="1:15" ht="19.5" customHeight="1" hidden="1">
      <c r="A42" s="64"/>
      <c r="B42" s="57"/>
      <c r="C42" s="57"/>
      <c r="D42" s="57"/>
      <c r="E42" s="58"/>
      <c r="F42" s="58"/>
      <c r="G42" s="59"/>
      <c r="H42" s="58"/>
      <c r="I42" s="56" t="s">
        <v>152</v>
      </c>
      <c r="J42" s="62"/>
      <c r="K42" s="62"/>
      <c r="L42" s="62"/>
      <c r="M42" s="61"/>
      <c r="N42" s="61"/>
      <c r="O42" s="62"/>
    </row>
    <row r="43" spans="1:15" ht="19.5" customHeight="1" hidden="1">
      <c r="A43" s="64"/>
      <c r="B43" s="57"/>
      <c r="C43" s="57"/>
      <c r="D43" s="57"/>
      <c r="E43" s="58"/>
      <c r="F43" s="58"/>
      <c r="G43" s="62"/>
      <c r="H43" s="58"/>
      <c r="I43" s="68" t="s">
        <v>153</v>
      </c>
      <c r="J43" s="62"/>
      <c r="K43" s="62"/>
      <c r="L43" s="62"/>
      <c r="M43" s="61"/>
      <c r="N43" s="61"/>
      <c r="O43" s="62"/>
    </row>
    <row r="44" spans="1:15" ht="19.5" customHeight="1" hidden="1">
      <c r="A44" s="64"/>
      <c r="B44" s="57"/>
      <c r="C44" s="57"/>
      <c r="D44" s="57"/>
      <c r="E44" s="58"/>
      <c r="F44" s="58"/>
      <c r="G44" s="62"/>
      <c r="H44" s="58"/>
      <c r="I44" s="68" t="s">
        <v>154</v>
      </c>
      <c r="J44" s="62"/>
      <c r="K44" s="62"/>
      <c r="L44" s="62"/>
      <c r="M44" s="61"/>
      <c r="N44" s="61"/>
      <c r="O44" s="62"/>
    </row>
    <row r="45" spans="1:15" ht="19.5" customHeight="1" hidden="1">
      <c r="A45" s="64"/>
      <c r="B45" s="57"/>
      <c r="C45" s="57"/>
      <c r="D45" s="57"/>
      <c r="E45" s="58"/>
      <c r="F45" s="58"/>
      <c r="G45" s="62"/>
      <c r="H45" s="58"/>
      <c r="I45" s="56" t="s">
        <v>155</v>
      </c>
      <c r="J45" s="62"/>
      <c r="K45" s="62"/>
      <c r="L45" s="62"/>
      <c r="M45" s="61"/>
      <c r="N45" s="61"/>
      <c r="O45" s="62"/>
    </row>
    <row r="46" spans="1:15" ht="19.5" customHeight="1">
      <c r="A46" s="51"/>
      <c r="B46" s="62"/>
      <c r="C46" s="62"/>
      <c r="D46" s="62"/>
      <c r="E46" s="58"/>
      <c r="F46" s="58"/>
      <c r="G46" s="62"/>
      <c r="H46" s="58"/>
      <c r="I46" s="56" t="s">
        <v>84</v>
      </c>
      <c r="J46" s="62"/>
      <c r="K46" s="62"/>
      <c r="L46" s="62"/>
      <c r="M46" s="61"/>
      <c r="N46" s="61"/>
      <c r="O46" s="62"/>
    </row>
    <row r="47" spans="1:15" ht="19.5" customHeight="1" hidden="1">
      <c r="A47" s="69"/>
      <c r="B47" s="59"/>
      <c r="C47" s="59"/>
      <c r="D47" s="59"/>
      <c r="E47" s="58"/>
      <c r="F47" s="58"/>
      <c r="G47" s="62"/>
      <c r="H47" s="58"/>
      <c r="I47" s="56" t="s">
        <v>156</v>
      </c>
      <c r="J47" s="62"/>
      <c r="K47" s="62"/>
      <c r="L47" s="62"/>
      <c r="M47" s="61"/>
      <c r="N47" s="61"/>
      <c r="O47" s="62"/>
    </row>
    <row r="48" spans="1:15" ht="19.5" customHeight="1" hidden="1">
      <c r="A48" s="69"/>
      <c r="B48" s="59"/>
      <c r="C48" s="59"/>
      <c r="D48" s="59"/>
      <c r="E48" s="58"/>
      <c r="F48" s="58"/>
      <c r="G48" s="62"/>
      <c r="H48" s="58"/>
      <c r="I48" s="56" t="s">
        <v>157</v>
      </c>
      <c r="J48" s="62"/>
      <c r="K48" s="62"/>
      <c r="L48" s="62"/>
      <c r="M48" s="61"/>
      <c r="N48" s="61"/>
      <c r="O48" s="62"/>
    </row>
    <row r="49" spans="1:15" ht="19.5" customHeight="1" hidden="1">
      <c r="A49" s="69"/>
      <c r="B49" s="59"/>
      <c r="C49" s="59"/>
      <c r="D49" s="59"/>
      <c r="E49" s="58"/>
      <c r="F49" s="58"/>
      <c r="G49" s="62"/>
      <c r="H49" s="58"/>
      <c r="I49" s="56" t="s">
        <v>158</v>
      </c>
      <c r="J49" s="62"/>
      <c r="K49" s="62"/>
      <c r="L49" s="62"/>
      <c r="M49" s="61"/>
      <c r="N49" s="61"/>
      <c r="O49" s="62"/>
    </row>
    <row r="50" spans="1:15" ht="19.5" customHeight="1" hidden="1">
      <c r="A50" s="69"/>
      <c r="B50" s="59"/>
      <c r="C50" s="59"/>
      <c r="D50" s="59"/>
      <c r="E50" s="58"/>
      <c r="F50" s="58"/>
      <c r="G50" s="62"/>
      <c r="H50" s="58"/>
      <c r="I50" s="56" t="s">
        <v>159</v>
      </c>
      <c r="J50" s="62"/>
      <c r="K50" s="62"/>
      <c r="L50" s="62"/>
      <c r="M50" s="61"/>
      <c r="N50" s="61"/>
      <c r="O50" s="62"/>
    </row>
    <row r="51" spans="1:15" ht="19.5" customHeight="1" hidden="1">
      <c r="A51" s="69"/>
      <c r="B51" s="59"/>
      <c r="C51" s="59"/>
      <c r="D51" s="59"/>
      <c r="E51" s="58"/>
      <c r="F51" s="58"/>
      <c r="G51" s="62"/>
      <c r="H51" s="58"/>
      <c r="I51" s="56" t="s">
        <v>160</v>
      </c>
      <c r="J51" s="62"/>
      <c r="K51" s="62"/>
      <c r="L51" s="62"/>
      <c r="M51" s="61"/>
      <c r="N51" s="61"/>
      <c r="O51" s="62"/>
    </row>
    <row r="52" spans="1:15" ht="19.5" customHeight="1">
      <c r="A52" s="69"/>
      <c r="B52" s="59"/>
      <c r="C52" s="59"/>
      <c r="D52" s="59"/>
      <c r="E52" s="58"/>
      <c r="F52" s="58"/>
      <c r="G52" s="62"/>
      <c r="H52" s="58"/>
      <c r="I52" s="56" t="s">
        <v>161</v>
      </c>
      <c r="J52" s="62">
        <f>SUM(J53:J55)</f>
        <v>4969</v>
      </c>
      <c r="K52" s="62">
        <f>SUM(K53:K55)</f>
        <v>1042</v>
      </c>
      <c r="L52" s="62">
        <f>SUM(L53:L55)</f>
        <v>1042</v>
      </c>
      <c r="M52" s="61">
        <f>L52/K52</f>
        <v>1</v>
      </c>
      <c r="N52" s="61">
        <f>L52/J52-1</f>
        <v>-0.7902998591265848</v>
      </c>
      <c r="O52" s="62">
        <f>SUM(O53:O55)</f>
        <v>649</v>
      </c>
    </row>
    <row r="53" spans="1:15" ht="19.5" customHeight="1">
      <c r="A53" s="69"/>
      <c r="B53" s="59"/>
      <c r="C53" s="59"/>
      <c r="D53" s="59"/>
      <c r="E53" s="58"/>
      <c r="F53" s="58"/>
      <c r="G53" s="62"/>
      <c r="H53" s="58"/>
      <c r="I53" s="56" t="s">
        <v>162</v>
      </c>
      <c r="J53" s="62">
        <v>2069</v>
      </c>
      <c r="K53" s="62">
        <v>1042</v>
      </c>
      <c r="L53" s="62">
        <v>1042</v>
      </c>
      <c r="M53" s="61">
        <f>L53/K53</f>
        <v>1</v>
      </c>
      <c r="N53" s="61">
        <f>L53/J53-1</f>
        <v>-0.4963750604156597</v>
      </c>
      <c r="O53" s="62">
        <v>649</v>
      </c>
    </row>
    <row r="54" spans="1:15" ht="19.5" customHeight="1" hidden="1">
      <c r="A54" s="69"/>
      <c r="B54" s="59"/>
      <c r="C54" s="59"/>
      <c r="D54" s="59"/>
      <c r="E54" s="58"/>
      <c r="F54" s="58"/>
      <c r="G54" s="62"/>
      <c r="H54" s="58"/>
      <c r="I54" s="68" t="s">
        <v>163</v>
      </c>
      <c r="J54" s="62"/>
      <c r="K54" s="62"/>
      <c r="L54" s="62"/>
      <c r="M54" s="61"/>
      <c r="N54" s="61"/>
      <c r="O54" s="62"/>
    </row>
    <row r="55" spans="1:15" ht="19.5" customHeight="1">
      <c r="A55" s="69"/>
      <c r="B55" s="59"/>
      <c r="C55" s="59"/>
      <c r="D55" s="59"/>
      <c r="E55" s="58"/>
      <c r="F55" s="58"/>
      <c r="G55" s="62"/>
      <c r="H55" s="58"/>
      <c r="I55" s="56" t="s">
        <v>164</v>
      </c>
      <c r="J55" s="62">
        <v>2900</v>
      </c>
      <c r="K55" s="62"/>
      <c r="L55" s="62"/>
      <c r="M55" s="61"/>
      <c r="N55" s="61"/>
      <c r="O55" s="62"/>
    </row>
    <row r="56" spans="1:15" ht="19.5" customHeight="1">
      <c r="A56" s="69"/>
      <c r="B56" s="59"/>
      <c r="C56" s="59"/>
      <c r="D56" s="59"/>
      <c r="E56" s="58"/>
      <c r="F56" s="58"/>
      <c r="G56" s="62"/>
      <c r="H56" s="58"/>
      <c r="I56" s="65" t="s">
        <v>165</v>
      </c>
      <c r="J56" s="62"/>
      <c r="K56" s="62"/>
      <c r="L56" s="62"/>
      <c r="M56" s="61"/>
      <c r="N56" s="61"/>
      <c r="O56" s="62"/>
    </row>
    <row r="57" spans="1:15" ht="19.5" customHeight="1">
      <c r="A57" s="69"/>
      <c r="B57" s="59"/>
      <c r="C57" s="59"/>
      <c r="D57" s="59"/>
      <c r="E57" s="58"/>
      <c r="F57" s="58"/>
      <c r="G57" s="62"/>
      <c r="H57" s="58"/>
      <c r="I57" s="65" t="s">
        <v>166</v>
      </c>
      <c r="J57" s="62"/>
      <c r="K57" s="62"/>
      <c r="L57" s="62"/>
      <c r="M57" s="61"/>
      <c r="N57" s="61"/>
      <c r="O57" s="62"/>
    </row>
    <row r="58" spans="1:15" ht="19.5" customHeight="1">
      <c r="A58" s="69"/>
      <c r="B58" s="59"/>
      <c r="C58" s="59"/>
      <c r="D58" s="59"/>
      <c r="E58" s="58"/>
      <c r="F58" s="58"/>
      <c r="G58" s="62"/>
      <c r="H58" s="58"/>
      <c r="I58" s="65" t="s">
        <v>206</v>
      </c>
      <c r="J58" s="62"/>
      <c r="K58" s="62">
        <v>5985</v>
      </c>
      <c r="L58" s="62">
        <v>5985</v>
      </c>
      <c r="M58" s="61"/>
      <c r="N58" s="61"/>
      <c r="O58" s="62"/>
    </row>
    <row r="59" spans="1:15" ht="19.5" customHeight="1">
      <c r="A59" s="70" t="s">
        <v>167</v>
      </c>
      <c r="B59" s="71">
        <f>SUM(B5:B38)</f>
        <v>0</v>
      </c>
      <c r="C59" s="71">
        <f>SUM(C5:C38)</f>
        <v>0</v>
      </c>
      <c r="D59" s="71">
        <f>SUM(D5:D38)</f>
        <v>0</v>
      </c>
      <c r="E59" s="58"/>
      <c r="F59" s="58"/>
      <c r="G59" s="71">
        <f>SUM(G5:G38)</f>
        <v>0</v>
      </c>
      <c r="H59" s="58"/>
      <c r="I59" s="70" t="s">
        <v>168</v>
      </c>
      <c r="J59" s="62">
        <f>J5+J7+J11+J15+J17+J26+J36+J46+J52+J56+J57</f>
        <v>20623</v>
      </c>
      <c r="K59" s="62">
        <f>K5+K7+K11+K15+K17+K26+K36+K46+K52+K56+K57+K58</f>
        <v>14431</v>
      </c>
      <c r="L59" s="62">
        <f>L5+L7+L11+L15+L17+L26+L36+L46+L52+L56+L57+L58</f>
        <v>13279</v>
      </c>
      <c r="M59" s="61">
        <f>L59/K59</f>
        <v>0.9201718522624904</v>
      </c>
      <c r="N59" s="61">
        <f>L59/J59-1</f>
        <v>-0.35610725888571015</v>
      </c>
      <c r="O59" s="62">
        <f>O5+O7+O11+O15+O17+O26+O36+O46+O52+O56+O57+O58</f>
        <v>649</v>
      </c>
    </row>
    <row r="60" spans="1:15" ht="19.5" customHeight="1">
      <c r="A60" s="70" t="s">
        <v>32</v>
      </c>
      <c r="B60" s="71">
        <f aca="true" t="shared" si="0" ref="B60:G60">SUM(B61,B64,B65,B67,B68)</f>
        <v>20743</v>
      </c>
      <c r="C60" s="71">
        <f t="shared" si="0"/>
        <v>909</v>
      </c>
      <c r="D60" s="71">
        <f t="shared" si="0"/>
        <v>14431</v>
      </c>
      <c r="E60" s="58"/>
      <c r="F60" s="58">
        <f>D60/B60-1</f>
        <v>-0.30429542496263795</v>
      </c>
      <c r="G60" s="72">
        <f t="shared" si="0"/>
        <v>649</v>
      </c>
      <c r="H60" s="58">
        <f>G60/D60-1</f>
        <v>-0.9550273716305177</v>
      </c>
      <c r="I60" s="70" t="s">
        <v>60</v>
      </c>
      <c r="J60" s="62">
        <f>SUM(J61,J64,J65,J66)</f>
        <v>120</v>
      </c>
      <c r="K60" s="62">
        <f>SUM(K61,K64,K65,K66)</f>
        <v>0</v>
      </c>
      <c r="L60" s="62">
        <f>SUM(L61,L64,L65,L66)</f>
        <v>1152</v>
      </c>
      <c r="M60" s="61"/>
      <c r="N60" s="61">
        <f>L60/J60-1</f>
        <v>8.6</v>
      </c>
      <c r="O60" s="62">
        <f>SUM(O61,O64,O65,O66)</f>
        <v>0</v>
      </c>
    </row>
    <row r="61" spans="1:15" ht="19.5" customHeight="1">
      <c r="A61" s="73" t="s">
        <v>169</v>
      </c>
      <c r="B61" s="71">
        <f>SUM(B62:B63)</f>
        <v>11480</v>
      </c>
      <c r="C61" s="71">
        <f>SUM(C62:C63)</f>
        <v>909</v>
      </c>
      <c r="D61" s="71">
        <f>SUM(D62:D63)</f>
        <v>8326</v>
      </c>
      <c r="E61" s="58"/>
      <c r="F61" s="58"/>
      <c r="G61" s="59">
        <v>649</v>
      </c>
      <c r="H61" s="58">
        <f>G61/D61-1</f>
        <v>-0.9220514052366082</v>
      </c>
      <c r="I61" s="73" t="s">
        <v>170</v>
      </c>
      <c r="J61" s="62">
        <f>SUM(J62:J63)</f>
        <v>0</v>
      </c>
      <c r="K61" s="62">
        <f>SUM(K62:K63)</f>
        <v>0</v>
      </c>
      <c r="L61" s="62">
        <f>SUM(L62:L63)</f>
        <v>0</v>
      </c>
      <c r="M61" s="61"/>
      <c r="N61" s="61"/>
      <c r="O61" s="62">
        <f>SUM(O62:O63)</f>
        <v>0</v>
      </c>
    </row>
    <row r="62" spans="1:15" ht="19.5" customHeight="1">
      <c r="A62" s="73" t="s">
        <v>171</v>
      </c>
      <c r="B62" s="57">
        <v>11480</v>
      </c>
      <c r="C62" s="57">
        <v>909</v>
      </c>
      <c r="D62" s="57">
        <v>8326</v>
      </c>
      <c r="E62" s="58"/>
      <c r="F62" s="58"/>
      <c r="G62" s="62">
        <v>649</v>
      </c>
      <c r="H62" s="58">
        <f>G62/D62-1</f>
        <v>-0.9220514052366082</v>
      </c>
      <c r="I62" s="73" t="s">
        <v>172</v>
      </c>
      <c r="J62" s="62"/>
      <c r="K62" s="62"/>
      <c r="L62" s="62"/>
      <c r="M62" s="61"/>
      <c r="N62" s="61"/>
      <c r="O62" s="62"/>
    </row>
    <row r="63" spans="1:15" ht="19.5" customHeight="1" hidden="1">
      <c r="A63" s="73" t="s">
        <v>173</v>
      </c>
      <c r="B63" s="57"/>
      <c r="C63" s="57"/>
      <c r="D63" s="57"/>
      <c r="E63" s="58"/>
      <c r="F63" s="58"/>
      <c r="G63" s="62"/>
      <c r="H63" s="58"/>
      <c r="I63" s="73" t="s">
        <v>174</v>
      </c>
      <c r="J63" s="62"/>
      <c r="K63" s="62"/>
      <c r="L63" s="62"/>
      <c r="M63" s="61"/>
      <c r="N63" s="61"/>
      <c r="O63" s="62"/>
    </row>
    <row r="64" spans="1:15" ht="19.5" customHeight="1">
      <c r="A64" s="73" t="s">
        <v>38</v>
      </c>
      <c r="B64" s="57">
        <v>6363</v>
      </c>
      <c r="C64" s="57"/>
      <c r="D64" s="57">
        <v>120</v>
      </c>
      <c r="E64" s="58"/>
      <c r="F64" s="58">
        <f>D64/B64-1</f>
        <v>-0.9811409712399811</v>
      </c>
      <c r="G64" s="62"/>
      <c r="H64" s="58"/>
      <c r="I64" s="73" t="s">
        <v>67</v>
      </c>
      <c r="J64" s="62"/>
      <c r="K64" s="62"/>
      <c r="L64" s="62"/>
      <c r="M64" s="61"/>
      <c r="N64" s="61"/>
      <c r="O64" s="62"/>
    </row>
    <row r="65" spans="1:15" ht="19.5" customHeight="1">
      <c r="A65" s="73" t="s">
        <v>39</v>
      </c>
      <c r="B65" s="59"/>
      <c r="C65" s="59"/>
      <c r="D65" s="59"/>
      <c r="E65" s="58"/>
      <c r="F65" s="58"/>
      <c r="G65" s="62"/>
      <c r="H65" s="58"/>
      <c r="I65" s="74" t="s">
        <v>175</v>
      </c>
      <c r="J65" s="62"/>
      <c r="K65" s="62"/>
      <c r="L65" s="62"/>
      <c r="M65" s="61"/>
      <c r="N65" s="61"/>
      <c r="O65" s="62"/>
    </row>
    <row r="66" spans="1:15" ht="19.5" customHeight="1">
      <c r="A66" s="73" t="s">
        <v>176</v>
      </c>
      <c r="B66" s="59"/>
      <c r="C66" s="59"/>
      <c r="D66" s="59"/>
      <c r="E66" s="58"/>
      <c r="F66" s="58"/>
      <c r="G66" s="62"/>
      <c r="H66" s="58"/>
      <c r="I66" s="73" t="s">
        <v>72</v>
      </c>
      <c r="J66" s="62">
        <v>120</v>
      </c>
      <c r="K66" s="62"/>
      <c r="L66" s="62">
        <v>1152</v>
      </c>
      <c r="M66" s="61"/>
      <c r="N66" s="61">
        <f>L66/J66-1</f>
        <v>8.6</v>
      </c>
      <c r="O66" s="62"/>
    </row>
    <row r="67" spans="1:15" ht="14.25" hidden="1">
      <c r="A67" s="74" t="s">
        <v>177</v>
      </c>
      <c r="B67" s="75"/>
      <c r="C67" s="75"/>
      <c r="D67" s="75"/>
      <c r="E67" s="58"/>
      <c r="F67" s="58"/>
      <c r="G67" s="62"/>
      <c r="H67" s="58"/>
      <c r="I67" s="73"/>
      <c r="J67" s="62"/>
      <c r="K67" s="62"/>
      <c r="L67" s="62"/>
      <c r="M67" s="61"/>
      <c r="N67" s="61"/>
      <c r="O67" s="62"/>
    </row>
    <row r="68" spans="1:15" ht="14.25">
      <c r="A68" s="74" t="s">
        <v>178</v>
      </c>
      <c r="B68" s="75">
        <v>2900</v>
      </c>
      <c r="C68" s="75"/>
      <c r="D68" s="75">
        <v>5985</v>
      </c>
      <c r="E68" s="58"/>
      <c r="F68" s="58"/>
      <c r="G68" s="62"/>
      <c r="H68" s="58"/>
      <c r="I68" s="74"/>
      <c r="J68" s="62"/>
      <c r="K68" s="62"/>
      <c r="L68" s="62"/>
      <c r="M68" s="61"/>
      <c r="N68" s="61"/>
      <c r="O68" s="62"/>
    </row>
    <row r="69" spans="1:15" ht="14.25">
      <c r="A69" s="70" t="s">
        <v>45</v>
      </c>
      <c r="B69" s="71">
        <f>SUM(B59:B60)</f>
        <v>20743</v>
      </c>
      <c r="C69" s="71">
        <f>SUM(C59:C60)</f>
        <v>909</v>
      </c>
      <c r="D69" s="71">
        <f>SUM(D59:D60)</f>
        <v>14431</v>
      </c>
      <c r="E69" s="58"/>
      <c r="F69" s="58">
        <f>D69/B69-1</f>
        <v>-0.30429542496263795</v>
      </c>
      <c r="G69" s="71">
        <f>SUM(G59:G60)</f>
        <v>649</v>
      </c>
      <c r="H69" s="58">
        <f>G69/D69-1</f>
        <v>-0.9550273716305177</v>
      </c>
      <c r="I69" s="70" t="s">
        <v>75</v>
      </c>
      <c r="J69" s="62">
        <f>SUM(J59:J60)</f>
        <v>20743</v>
      </c>
      <c r="K69" s="62">
        <f>SUM(K59:K60)</f>
        <v>14431</v>
      </c>
      <c r="L69" s="62">
        <f>SUM(L59:L60)</f>
        <v>14431</v>
      </c>
      <c r="M69" s="61">
        <f>L69/K69</f>
        <v>1</v>
      </c>
      <c r="N69" s="61">
        <f>L69/J69-1</f>
        <v>-0.30429542496263795</v>
      </c>
      <c r="O69" s="62">
        <f>SUM(O59:O60)</f>
        <v>649</v>
      </c>
    </row>
    <row r="70" spans="1:15" ht="14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</row>
  </sheetData>
  <sheetProtection/>
  <mergeCells count="2">
    <mergeCell ref="A2:O2"/>
    <mergeCell ref="A70:O70"/>
  </mergeCells>
  <printOptions horizontalCentered="1" verticalCentered="1"/>
  <pageMargins left="0.7480314960629921" right="0.7480314960629921" top="0.3" bottom="0.16" header="0.5118110236220472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边卡</dc:creator>
  <cp:keywords/>
  <dc:description/>
  <cp:lastModifiedBy>Microsoft</cp:lastModifiedBy>
  <cp:lastPrinted>2020-12-31T01:29:35Z</cp:lastPrinted>
  <dcterms:created xsi:type="dcterms:W3CDTF">2012-12-04T01:43:07Z</dcterms:created>
  <dcterms:modified xsi:type="dcterms:W3CDTF">2021-01-21T01:42:33Z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